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3"/>
    <sheet name="MillRat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<sst xmlns="http://schemas.openxmlformats.org/spreadsheetml/2006/main" count="514" uniqueCount="510">
  <si>
    <t xml:space="preserve">Town of Andover — Budget vs. Actual, FY2026-27 (Proposed as of 6.2.26)</t>
  </si>
  <si>
    <t xml:space="preserve">Source: Board budget with mill proposal, 6.2.26 (Excel export). Blue = raw input, black = formula, green = link to another sheet.</t>
  </si>
  <si>
    <t xml:space="preserve">Account</t>
  </si>
  <si>
    <t xml:space="preserve">2023-24 Actual</t>
  </si>
  <si>
    <t xml:space="preserve">2024-25 Actual</t>
  </si>
  <si>
    <t xml:space="preserve">7.1.25-1.31.26</t>
  </si>
  <si>
    <t xml:space="preserve">2025-26 Budget</t>
  </si>
  <si>
    <t xml:space="preserve">2026-27 Request</t>
  </si>
  <si>
    <t xml:space="preserve">Variance</t>
  </si>
  <si>
    <t xml:space="preserve">% Change</t>
  </si>
  <si>
    <t xml:space="preserve">Memo</t>
  </si>
  <si>
    <t xml:space="preserve">INCOME/REVENUE</t>
  </si>
  <si>
    <t xml:space="preserve">4100 · PROPERTY TAX REVENUE</t>
  </si>
  <si>
    <t xml:space="preserve">000-101 · 41101 Current Year Taxes</t>
  </si>
  <si>
    <t xml:space="preserve">000-108 · 41105 Prior Taxes</t>
  </si>
  <si>
    <t xml:space="preserve">000-110 · 41104 Supp MV</t>
  </si>
  <si>
    <t xml:space="preserve">000-109 · 41106 NSF/DMV/Fees</t>
  </si>
  <si>
    <t xml:space="preserve">000-104 · 41901 Liens Taxes</t>
  </si>
  <si>
    <t xml:space="preserve">000-103 · 41901 Interest Taxes</t>
  </si>
  <si>
    <t xml:space="preserve">000-239 · 43900 Telecom Personal Prop Tax</t>
  </si>
  <si>
    <t xml:space="preserve">Total 4100 · PROPERTY TAX REVENUE</t>
  </si>
  <si>
    <t xml:space="preserve">4300 · INTERGOVERNMENTAL REVENUES</t>
  </si>
  <si>
    <t xml:space="preserve">000-211 43300 Veterans Tax Relief</t>
  </si>
  <si>
    <t xml:space="preserve">000-222 · 43300 Municipal grants in aid</t>
  </si>
  <si>
    <t xml:space="preserve">000-223 · 43800 Mash-Pequot Funds</t>
  </si>
  <si>
    <t xml:space="preserve">000-226 · 43500 State Miscellaneous</t>
  </si>
  <si>
    <t xml:space="preserve">Supp Educa funding</t>
  </si>
  <si>
    <t xml:space="preserve">000-227 · 43500 Municipal Stabilization</t>
  </si>
  <si>
    <t xml:space="preserve">000-235 Neglected Cemetary Grant</t>
  </si>
  <si>
    <t xml:space="preserve">000-238 · 43300 Disabled Programs</t>
  </si>
  <si>
    <t xml:space="preserve">000-209 · 43600 - PILOT State Property</t>
  </si>
  <si>
    <t xml:space="preserve">100-227 · 43800 MRSA Revenue Sharing</t>
  </si>
  <si>
    <t xml:space="preserve">900-219 · 43800 ECS Funds</t>
  </si>
  <si>
    <t xml:space="preserve">Total 4300 · INTERGOVERNMENTAL REVENUES</t>
  </si>
  <si>
    <t xml:space="preserve">4400 · CHARGES FOR SERVICES</t>
  </si>
  <si>
    <t xml:space="preserve">000-801 · 44867 Miscellaneous Revenue</t>
  </si>
  <si>
    <t xml:space="preserve">000-803 · 44867 Rentals</t>
  </si>
  <si>
    <t xml:space="preserve">100-401 · 44204 Fire Burn Permits</t>
  </si>
  <si>
    <t xml:space="preserve">100-407 · 44102 Clerk Fees</t>
  </si>
  <si>
    <t xml:space="preserve">700-413 · 44403 Transfer Station</t>
  </si>
  <si>
    <t xml:space="preserve">700-415 · 44403 Waste Redemption</t>
  </si>
  <si>
    <t xml:space="preserve">800-405 · 44705 Building &amp; Land Use Fees</t>
  </si>
  <si>
    <t xml:space="preserve">Total 4400 · CHARGES FOR SERVICES</t>
  </si>
  <si>
    <t xml:space="preserve">4600 · INVESTMENT INTEREST</t>
  </si>
  <si>
    <t xml:space="preserve">000-303 · 46101 Interest</t>
  </si>
  <si>
    <t xml:space="preserve">Total 4600 · INVESTMENT INTEREST</t>
  </si>
  <si>
    <t xml:space="preserve">TOTAL REVENUE/INCOME</t>
  </si>
  <si>
    <t xml:space="preserve">4700 · EDUCATION</t>
  </si>
  <si>
    <t xml:space="preserve">901-527 · 58250 RHAM Education</t>
  </si>
  <si>
    <t xml:space="preserve">levy included</t>
  </si>
  <si>
    <t xml:space="preserve">901-595 · 28900 AES BOE</t>
  </si>
  <si>
    <t xml:space="preserve">BOF Meeting Adj 5.6.26</t>
  </si>
  <si>
    <t xml:space="preserve">Total 4700 · EDUCATION</t>
  </si>
  <si>
    <t xml:space="preserve">TOWN OFFICES</t>
  </si>
  <si>
    <t xml:space="preserve">4113 · TOWN ADMINISTRATOR</t>
  </si>
  <si>
    <t xml:space="preserve">102-100 · 51000 Town Administrator</t>
  </si>
  <si>
    <t xml:space="preserve">102-101 · 51000 Admin Assistant</t>
  </si>
  <si>
    <t xml:space="preserve">102-102 · Project Manager</t>
  </si>
  <si>
    <t xml:space="preserve">102-103 · 51000 Employee Appreciation</t>
  </si>
  <si>
    <t xml:space="preserve">102-330 · 55990 Conference/Seminar</t>
  </si>
  <si>
    <t xml:space="preserve">102-535 · 55300 Mobile Phone</t>
  </si>
  <si>
    <t xml:space="preserve">102-580 · 55800 Mileage</t>
  </si>
  <si>
    <t xml:space="preserve">Total 4113 · TOWN ADMINISTRATOR</t>
  </si>
  <si>
    <t xml:space="preserve">4137 · TREASURER/FINANCIAL</t>
  </si>
  <si>
    <t xml:space="preserve">109-100 · 51000 Treasurer Salary</t>
  </si>
  <si>
    <t xml:space="preserve">109-101 · 51000 Assist Treasurer Stipend</t>
  </si>
  <si>
    <t xml:space="preserve">109-120 · 51000 Treasurer Clerk Wages</t>
  </si>
  <si>
    <t xml:space="preserve">109-330 · 55990 Conference/Seminar</t>
  </si>
  <si>
    <t xml:space="preserve">109-438 · 535100 Contract Software Maint</t>
  </si>
  <si>
    <t xml:space="preserve">updates</t>
  </si>
  <si>
    <t xml:space="preserve">109-610 · 56120 Office Supplies</t>
  </si>
  <si>
    <t xml:space="preserve">109-580 · 55800 Mileage</t>
  </si>
  <si>
    <t xml:space="preserve">Total 4137 · TREASURER/FINANCIAL</t>
  </si>
  <si>
    <t xml:space="preserve">4147 · TOWN CLERK</t>
  </si>
  <si>
    <t xml:space="preserve">117-100 · 51000 Town Clerk Salary</t>
  </si>
  <si>
    <t xml:space="preserve">117-101 51000 Town Clerk Supplemental</t>
  </si>
  <si>
    <t xml:space="preserve">117-120 · 51000 Asst Town Clerk Salary</t>
  </si>
  <si>
    <t xml:space="preserve">&amp; Union</t>
  </si>
  <si>
    <t xml:space="preserve">117-330 · 59900 Conference/Seminar</t>
  </si>
  <si>
    <t xml:space="preserve">117-335 · 52900 Training</t>
  </si>
  <si>
    <t xml:space="preserve">117-438 · 54300 Equip Maint</t>
  </si>
  <si>
    <t xml:space="preserve">117-580 · 55800 Mileage</t>
  </si>
  <si>
    <t xml:space="preserve">117-610 · 56120 Office Supplies</t>
  </si>
  <si>
    <t xml:space="preserve">117-612 · 53520 Land Records</t>
  </si>
  <si>
    <t xml:space="preserve">117-616 · 55500 Maps Filming &amp; Indexing</t>
  </si>
  <si>
    <t xml:space="preserve">117-810 · 58100 Membership</t>
  </si>
  <si>
    <t xml:space="preserve">117-865 · 55900 Vital Statistics</t>
  </si>
  <si>
    <t xml:space="preserve">paper</t>
  </si>
  <si>
    <t xml:space="preserve">117-885 · 55900 Historic Doc. Restoration</t>
  </si>
  <si>
    <t xml:space="preserve">Total 4147 · TOWN CLERK</t>
  </si>
  <si>
    <t xml:space="preserve">4135 · TAX COLLECTOR</t>
  </si>
  <si>
    <t xml:space="preserve">111-100 · 51000 Tax Collector Salary</t>
  </si>
  <si>
    <t xml:space="preserve">111-330 · 55999 Conference/Seminar</t>
  </si>
  <si>
    <t xml:space="preserve">111-438 · 53510 Contract Software Maint</t>
  </si>
  <si>
    <t xml:space="preserve">111-580 · 55800 Mileage</t>
  </si>
  <si>
    <t xml:space="preserve">111-610 · 56120 Office Supplies</t>
  </si>
  <si>
    <t xml:space="preserve">111-810 · 58100 Membership</t>
  </si>
  <si>
    <t xml:space="preserve">Total 4135 · TAX COLLECTOR</t>
  </si>
  <si>
    <t xml:space="preserve">4131 · ASSESSOR</t>
  </si>
  <si>
    <t xml:space="preserve">113-100 · 51000 Assessor Salary</t>
  </si>
  <si>
    <t xml:space="preserve">113-120 · 51000 Asst Assessor Salary</t>
  </si>
  <si>
    <t xml:space="preserve">113-335 · 52900 Training</t>
  </si>
  <si>
    <t xml:space="preserve">113-438 · 53510 Contract Software Maint</t>
  </si>
  <si>
    <t xml:space="preserve">113-580 · 55800 Mileage</t>
  </si>
  <si>
    <t xml:space="preserve">113-610 · 56120 Office Supplies</t>
  </si>
  <si>
    <t xml:space="preserve">113-612 · 56400 Book/Subcriptions</t>
  </si>
  <si>
    <t xml:space="preserve">Total 4131 · ASSESSOR</t>
  </si>
  <si>
    <t xml:space="preserve">4149 · REGISTRARS</t>
  </si>
  <si>
    <t xml:space="preserve">125-100 · 51000 Registrars Salary</t>
  </si>
  <si>
    <t xml:space="preserve">125-120 · 51000 Asst Registrars Salary</t>
  </si>
  <si>
    <t xml:space="preserve">125-330 · 55990 Conference/Seminar</t>
  </si>
  <si>
    <t xml:space="preserve">trav distance to conf</t>
  </si>
  <si>
    <t xml:space="preserve">125-335 · 52900 Training</t>
  </si>
  <si>
    <t xml:space="preserve">125-580 · 55800 Mileage</t>
  </si>
  <si>
    <t xml:space="preserve">125-610 · 56120 Office Supplies</t>
  </si>
  <si>
    <t xml:space="preserve">125-810 · 58100 Membership</t>
  </si>
  <si>
    <t xml:space="preserve">Total 4149 · REGISTRARS</t>
  </si>
  <si>
    <t xml:space="preserve">4197 · ELECTIONS</t>
  </si>
  <si>
    <t xml:space="preserve">121-100 · 51000 Election Salaries</t>
  </si>
  <si>
    <t xml:space="preserve">workers increase</t>
  </si>
  <si>
    <t xml:space="preserve">121-335 · 52900 Training</t>
  </si>
  <si>
    <t xml:space="preserve">121-438 · 54300 Equip Maint</t>
  </si>
  <si>
    <t xml:space="preserve">Lic</t>
  </si>
  <si>
    <t xml:space="preserve">121-610 · 56010 Supplies</t>
  </si>
  <si>
    <t xml:space="preserve">ballots</t>
  </si>
  <si>
    <t xml:space="preserve">121-800 · 55800 Misc/Canv</t>
  </si>
  <si>
    <t xml:space="preserve">121-830 · 52900 Meals</t>
  </si>
  <si>
    <t xml:space="preserve">Total 4197 · ELECTIONS</t>
  </si>
  <si>
    <t xml:space="preserve">4211 · BUILDING DEPARTMENT</t>
  </si>
  <si>
    <t xml:space="preserve">807-105 · 51000 Blding Dept - Shared Wage</t>
  </si>
  <si>
    <t xml:space="preserve">807-100 · 51000 Wages IWC</t>
  </si>
  <si>
    <t xml:space="preserve">817-100 · 51000 Zoning Agent Salary</t>
  </si>
  <si>
    <t xml:space="preserve">807-120 · 51000 Bldg Dept Admin Asst</t>
  </si>
  <si>
    <t xml:space="preserve">803-100 · 51000 Town Planner Wages</t>
  </si>
  <si>
    <t xml:space="preserve">807-438 · 54300 Equipment Maint</t>
  </si>
  <si>
    <t xml:space="preserve">807-580 · 55800 Mileage</t>
  </si>
  <si>
    <t xml:space="preserve">807-612 · 56400 Books &amp; Manuals</t>
  </si>
  <si>
    <t xml:space="preserve">807-610 · 56120 Office Supplies</t>
  </si>
  <si>
    <t xml:space="preserve">807-810 · 58100 Membership</t>
  </si>
  <si>
    <t xml:space="preserve">807-890 · 58100 PermitLink Fees</t>
  </si>
  <si>
    <t xml:space="preserve">807-901 · 57300 Equipment</t>
  </si>
  <si>
    <t xml:space="preserve">Total 4211 · BUILDING DEPARTMENT</t>
  </si>
  <si>
    <t xml:space="preserve">Total TOWN OFFICES</t>
  </si>
  <si>
    <t xml:space="preserve">TOWN EXPENSES</t>
  </si>
  <si>
    <t xml:space="preserve">4213 · TOWN OFFICE BUILDING</t>
  </si>
  <si>
    <t xml:space="preserve">129-315 · 53010 Payroll Services</t>
  </si>
  <si>
    <t xml:space="preserve">129-350 · 54410 Water Testing</t>
  </si>
  <si>
    <t xml:space="preserve">129-365 · 54010 Elevator Service Contract</t>
  </si>
  <si>
    <t xml:space="preserve">129-401 · 58100 Elevator Permit</t>
  </si>
  <si>
    <t xml:space="preserve">129-442 · 53500 Computer Tech Support</t>
  </si>
  <si>
    <t xml:space="preserve">129-432 · 54301 Building Maint</t>
  </si>
  <si>
    <t xml:space="preserve">129-434 · 54301 Furnace Maintenance</t>
  </si>
  <si>
    <t xml:space="preserve">129-439 · 535100 Software Maint</t>
  </si>
  <si>
    <t xml:space="preserve">129-443 · 55990 Website Fees</t>
  </si>
  <si>
    <t xml:space="preserve">129-444 · 55510 Copier Rental</t>
  </si>
  <si>
    <t xml:space="preserve">129-490 · 54302 Alarm Monitoring</t>
  </si>
  <si>
    <t xml:space="preserve">129-493 · 53520 Tolland 911 Dispatch</t>
  </si>
  <si>
    <t xml:space="preserve">129-530 · 55300 Telephone</t>
  </si>
  <si>
    <t xml:space="preserve">129-531 · 55301 Postage</t>
  </si>
  <si>
    <t xml:space="preserve">129-533 · 55301 Postage Meter Rental</t>
  </si>
  <si>
    <t xml:space="preserve">129-537 · 55300 Internet Cable</t>
  </si>
  <si>
    <t xml:space="preserve">129-550 · 55500 Printing</t>
  </si>
  <si>
    <t xml:space="preserve">129-601 · 56220 Electricity</t>
  </si>
  <si>
    <t xml:space="preserve">estimate</t>
  </si>
  <si>
    <t xml:space="preserve">129-604 · 56240 Propane</t>
  </si>
  <si>
    <t xml:space="preserve">129-609 · 57300 Equipment</t>
  </si>
  <si>
    <t xml:space="preserve">129-610 · 56120 Office Supplies</t>
  </si>
  <si>
    <t xml:space="preserve">129-652 · 56010 Janitorial Supplies</t>
  </si>
  <si>
    <t xml:space="preserve">129-735 · 54320 Computer Repair/Service</t>
  </si>
  <si>
    <t xml:space="preserve">Total 4213 · TOWN OFFICE BUILDING</t>
  </si>
  <si>
    <t xml:space="preserve">4199-A · ADVERTISING</t>
  </si>
  <si>
    <t xml:space="preserve">127-540 · 55400 Legal Ads-Advertising</t>
  </si>
  <si>
    <t xml:space="preserve">Total 4199-A · ADVERTISING</t>
  </si>
  <si>
    <t xml:space="preserve">4157 · INSURANCE</t>
  </si>
  <si>
    <t xml:space="preserve">137-500 · 55200 Insurance</t>
  </si>
  <si>
    <t xml:space="preserve">Total 4157 · INSURANCE</t>
  </si>
  <si>
    <t xml:space="preserve">4117 · EMPLOYEE BENEFITS</t>
  </si>
  <si>
    <t xml:space="preserve">141-205 · 52200 SS &amp; Med</t>
  </si>
  <si>
    <t xml:space="preserve">141-210 · 52600 Unemployment Comp</t>
  </si>
  <si>
    <t xml:space="preserve">141-215 · 52100 Health/Dental Ins</t>
  </si>
  <si>
    <t xml:space="preserve">Spring Consort. estimates</t>
  </si>
  <si>
    <t xml:space="preserve">141-221 · 52900 Longevity</t>
  </si>
  <si>
    <t xml:space="preserve">141-223 · 52950 Disabiltiy</t>
  </si>
  <si>
    <t xml:space="preserve">141-225 · 52900 Life Insurance</t>
  </si>
  <si>
    <t xml:space="preserve">141-230 · 52300 Retirement MERF</t>
  </si>
  <si>
    <t xml:space="preserve">Per St CT</t>
  </si>
  <si>
    <t xml:space="preserve">141-280 · 53070 CDL, Physicals, Drug Tes</t>
  </si>
  <si>
    <t xml:space="preserve">141-290 · 52300 Amort MERF</t>
  </si>
  <si>
    <t xml:space="preserve">141-295 · 52010 Admin Fee MERF</t>
  </si>
  <si>
    <t xml:space="preserve">Total 4117 · EMPLOYEE BENEFITS</t>
  </si>
  <si>
    <t xml:space="preserve">Total TOWN EXPENSES</t>
  </si>
  <si>
    <t xml:space="preserve">FACILITIES</t>
  </si>
  <si>
    <t xml:space="preserve">4214 · Community Center</t>
  </si>
  <si>
    <t xml:space="preserve">318-100 · 51000 Wages Director</t>
  </si>
  <si>
    <t xml:space="preserve">318-101 · 51000 Community Center Assistant</t>
  </si>
  <si>
    <t xml:space="preserve">Dispatcher</t>
  </si>
  <si>
    <t xml:space="preserve">318-330 · 55990 Conference//Seminar</t>
  </si>
  <si>
    <t xml:space="preserve">318-432 · 54301 Building Maintenance</t>
  </si>
  <si>
    <t xml:space="preserve">318-434 · 54301 HVAC Maintenance</t>
  </si>
  <si>
    <t xml:space="preserve">318-490 · 54302 Alarm Monitoring</t>
  </si>
  <si>
    <t xml:space="preserve">318-530 · 55300 Telephone</t>
  </si>
  <si>
    <t xml:space="preserve">318-531 · 55301 Postage</t>
  </si>
  <si>
    <t xml:space="preserve">item added 25-26</t>
  </si>
  <si>
    <t xml:space="preserve">318-534 · 55300 Internet-Cable</t>
  </si>
  <si>
    <t xml:space="preserve">318-535 · 55300 Mobile Phone</t>
  </si>
  <si>
    <t xml:space="preserve">318-550 · 55500 Printing</t>
  </si>
  <si>
    <t xml:space="preserve">318-601 56220 Electricity</t>
  </si>
  <si>
    <t xml:space="preserve">calculation</t>
  </si>
  <si>
    <t xml:space="preserve">318-609 · 57300 Equipment</t>
  </si>
  <si>
    <t xml:space="preserve">318-610 · 56120 Office Supplies</t>
  </si>
  <si>
    <t xml:space="preserve">318-612 · 54320 Defibrillator Service</t>
  </si>
  <si>
    <t xml:space="preserve">318-620 · 56010 Kitchen Supplies</t>
  </si>
  <si>
    <t xml:space="preserve">318-652 · 56010 Janitorial Supplies</t>
  </si>
  <si>
    <t xml:space="preserve">supp, icemaker cleaner</t>
  </si>
  <si>
    <t xml:space="preserve">318-735 · 54320 Computer Repair/Service</t>
  </si>
  <si>
    <t xml:space="preserve">Total 4214 · Community Center</t>
  </si>
  <si>
    <t xml:space="preserve">4301 · TOWN GARAGE</t>
  </si>
  <si>
    <t xml:space="preserve">309-350 · 53070 Medical/Drug Testing</t>
  </si>
  <si>
    <t xml:space="preserve">309-300 · 55990 Conference/Seminar</t>
  </si>
  <si>
    <t xml:space="preserve">needed</t>
  </si>
  <si>
    <t xml:space="preserve">309-432 · 54301 Building Maint</t>
  </si>
  <si>
    <t xml:space="preserve">309-434 · 54300 Furnance Maint</t>
  </si>
  <si>
    <t xml:space="preserve">309-490 · 54302 Alarm System</t>
  </si>
  <si>
    <t xml:space="preserve">309-537 · 55300 Internet Cable</t>
  </si>
  <si>
    <t xml:space="preserve">309-601 · 56220 Electricity</t>
  </si>
  <si>
    <t xml:space="preserve">309-603 · 56240 Fuel Oil</t>
  </si>
  <si>
    <t xml:space="preserve">309-610 · 56100 Office Supplies</t>
  </si>
  <si>
    <t xml:space="preserve">309-618 · 56500 Computer Supplies</t>
  </si>
  <si>
    <t xml:space="preserve">Total 4301 · TOWN GARAGE</t>
  </si>
  <si>
    <t xml:space="preserve">4213-A OLD TOWN HALL</t>
  </si>
  <si>
    <t xml:space="preserve">123-432 54301 Building Maint</t>
  </si>
  <si>
    <t xml:space="preserve">123-490 54302 Alarm System</t>
  </si>
  <si>
    <t xml:space="preserve">123-601 54100 Electricity</t>
  </si>
  <si>
    <t xml:space="preserve">Total 4213-A OLD TOWN HALL</t>
  </si>
  <si>
    <t xml:space="preserve">4203-A · OLD FIRE HOUSE</t>
  </si>
  <si>
    <t xml:space="preserve">149-601 · 54100 Electricity</t>
  </si>
  <si>
    <t xml:space="preserve">Total 4203-A · OLD FIRE HOUSE</t>
  </si>
  <si>
    <t xml:space="preserve">Total FACILITIES</t>
  </si>
  <si>
    <t xml:space="preserve">OUTSIDE SERVICES</t>
  </si>
  <si>
    <t xml:space="preserve">4125 · AUDITOR/ACTUARY</t>
  </si>
  <si>
    <t xml:space="preserve">105-320 · 53310 Annual Audit</t>
  </si>
  <si>
    <t xml:space="preserve">105-375 · 53310 Actuarial Services</t>
  </si>
  <si>
    <t xml:space="preserve">Total 4125 · AUDITOR/ACTUARY</t>
  </si>
  <si>
    <t xml:space="preserve">4139 · TOWN ATTORNEY</t>
  </si>
  <si>
    <t xml:space="preserve">107-310 · 53020 Legal Fees/Retainer</t>
  </si>
  <si>
    <t xml:space="preserve">107-312 · 53020 Assess - Legal</t>
  </si>
  <si>
    <t xml:space="preserve">Total 4139 · TOWN ATTORNEY</t>
  </si>
  <si>
    <t xml:space="preserve">4151 · TOWN ENGINEER</t>
  </si>
  <si>
    <t xml:space="preserve">311-370 · 53300 Consulting Fees-Engineer</t>
  </si>
  <si>
    <t xml:space="preserve">Total 4151 · TOWN ENGINEER</t>
  </si>
  <si>
    <t xml:space="preserve">4161 · PROBATE COURT</t>
  </si>
  <si>
    <t xml:space="preserve">119-800 · 58900 Misc Exp - Probate Court</t>
  </si>
  <si>
    <t xml:space="preserve">Total 4161 · PROBATE COURT</t>
  </si>
  <si>
    <t xml:space="preserve">4177 · CRCOG, CCM, COST</t>
  </si>
  <si>
    <t xml:space="preserve">819-810 · 53010 Cap Region COG/CCM/COST</t>
  </si>
  <si>
    <t xml:space="preserve">Total 4177 · CRCOG, CCM, COST</t>
  </si>
  <si>
    <t xml:space="preserve">Total OUTSIDE SERVICES</t>
  </si>
  <si>
    <t xml:space="preserve">PUBLIC WORKS/GROUNDS</t>
  </si>
  <si>
    <t xml:space="preserve">4399 · PUBLIC WORKS</t>
  </si>
  <si>
    <t xml:space="preserve">301-100 · 51000 Public Works Salary</t>
  </si>
  <si>
    <t xml:space="preserve">Contract 3% est</t>
  </si>
  <si>
    <t xml:space="preserve">301-111 · 51520 Temp PW Salary</t>
  </si>
  <si>
    <t xml:space="preserve">301-112 · 51630 PW OT Salary</t>
  </si>
  <si>
    <t xml:space="preserve">301-391 · 54302 Fire Ext Testing</t>
  </si>
  <si>
    <t xml:space="preserve">301-435 · 54301 Vehicle Maint</t>
  </si>
  <si>
    <t xml:space="preserve">301-448 · 51520 Misc Labor/Rental</t>
  </si>
  <si>
    <t xml:space="preserve">301-535 · 55300 Mobile Phone</t>
  </si>
  <si>
    <t xml:space="preserve">301-602 · 56260 Diesel</t>
  </si>
  <si>
    <t xml:space="preserve">301-603 · 56260 Gasoline</t>
  </si>
  <si>
    <t xml:space="preserve">301-620 · 56010 Supplies</t>
  </si>
  <si>
    <t xml:space="preserve">301-730 · 57300 Equipment</t>
  </si>
  <si>
    <t xml:space="preserve">301-810 · 58100 Membership</t>
  </si>
  <si>
    <t xml:space="preserve">Total 4399 · PUBLIC WORKS</t>
  </si>
  <si>
    <t xml:space="preserve">4307 · SNOW REMOVAL</t>
  </si>
  <si>
    <t xml:space="preserve">303-130 · 51630 Snow Removal OT</t>
  </si>
  <si>
    <t xml:space="preserve">303-436 · 54301 Ice Maint Bldg</t>
  </si>
  <si>
    <t xml:space="preserve">increase for ice melt</t>
  </si>
  <si>
    <t xml:space="preserve">303-642 · 56010 Supplies</t>
  </si>
  <si>
    <t xml:space="preserve">blade cost increase</t>
  </si>
  <si>
    <t xml:space="preserve">303-643 · 57300 Sanding Equip</t>
  </si>
  <si>
    <t xml:space="preserve">303-644 · 54103 Sand</t>
  </si>
  <si>
    <t xml:space="preserve">303-646 · 54103 Salt</t>
  </si>
  <si>
    <t xml:space="preserve">303-830 · 56300 Meals</t>
  </si>
  <si>
    <t xml:space="preserve">price increase</t>
  </si>
  <si>
    <t xml:space="preserve">Total 4307 · SNOW REMOVAL</t>
  </si>
  <si>
    <t xml:space="preserve">4599 · GROUND CARE</t>
  </si>
  <si>
    <t xml:space="preserve">313-420 · 54303 Mowing - Ground Care</t>
  </si>
  <si>
    <t xml:space="preserve">313-422 · 54900 Beautification</t>
  </si>
  <si>
    <t xml:space="preserve">313-424 · 54900 Old Cemetary Maint</t>
  </si>
  <si>
    <t xml:space="preserve">Total 4599 · GROUND CARE</t>
  </si>
  <si>
    <t xml:space="preserve">4311 · STREET LIGHTING</t>
  </si>
  <si>
    <t xml:space="preserve">305-410 · 56220 Street Lighting</t>
  </si>
  <si>
    <t xml:space="preserve">Total 4311 · STREET LIGHTING</t>
  </si>
  <si>
    <t xml:space="preserve">4199-B · CUSTODIAN</t>
  </si>
  <si>
    <t xml:space="preserve">147-100 · 51000 Custodian</t>
  </si>
  <si>
    <t xml:space="preserve">Total 4199-B · CUSTODIAN</t>
  </si>
  <si>
    <t xml:space="preserve">Total PUBLIC WORKS/GROUNDS</t>
  </si>
  <si>
    <t xml:space="preserve">4317 · TRANSFER STATION</t>
  </si>
  <si>
    <t xml:space="preserve">701-100 · 51000 Transfer Station Wages</t>
  </si>
  <si>
    <t xml:space="preserve">701-438 · 54300 Maintenance</t>
  </si>
  <si>
    <t xml:space="preserve">701-442 · 54303 Brush Pile Removal</t>
  </si>
  <si>
    <t xml:space="preserve">701-480 · 54101 Hauling Fees</t>
  </si>
  <si>
    <t xml:space="preserve">701-481 · 54101 Bulky Waste</t>
  </si>
  <si>
    <t xml:space="preserve">701-493 · 54900 Outdoor Facility</t>
  </si>
  <si>
    <t xml:space="preserve">701-601 · 56220 Electricity</t>
  </si>
  <si>
    <t xml:space="preserve">est</t>
  </si>
  <si>
    <t xml:space="preserve">701-610 · 56010 Supplies</t>
  </si>
  <si>
    <t xml:space="preserve">701-803 · 54420 Compactor Lease</t>
  </si>
  <si>
    <t xml:space="preserve">701-805 · 54422 Energy &amp; Enviornemental F</t>
  </si>
  <si>
    <t xml:space="preserve">701-807 · Transfer Station Permits</t>
  </si>
  <si>
    <t xml:space="preserve">701-998 · 54421 Tipping Fees</t>
  </si>
  <si>
    <t xml:space="preserve">Total 4317 · TRANSFER STATION</t>
  </si>
  <si>
    <t xml:space="preserve">8401 · RECYCLING</t>
  </si>
  <si>
    <t xml:space="preserve">703-432 · 54421 Hazardous Waste</t>
  </si>
  <si>
    <t xml:space="preserve">703-484 · 54421 Antifreeze Pickup</t>
  </si>
  <si>
    <t xml:space="preserve">703-485 · 54421 Used Oil Pickup</t>
  </si>
  <si>
    <t xml:space="preserve">703-488 · 54421 Tire Pickup</t>
  </si>
  <si>
    <t xml:space="preserve">703-807 · 54421 Permits</t>
  </si>
  <si>
    <t xml:space="preserve">Total 8401 · RECYCLING</t>
  </si>
  <si>
    <t xml:space="preserve">PUBLIC SAFETY</t>
  </si>
  <si>
    <t xml:space="preserve">4201 · Resident Trooper</t>
  </si>
  <si>
    <t xml:space="preserve">403-375 · 53530 Contract ST Fee-Law Enfor</t>
  </si>
  <si>
    <t xml:space="preserve">403-901 · 56100 Office Supplies</t>
  </si>
  <si>
    <t xml:space="preserve">Total 4201 · Resident Trooper</t>
  </si>
  <si>
    <t xml:space="preserve">4203 · FIRE DEPARTMENT/COMMISSION</t>
  </si>
  <si>
    <t xml:space="preserve">401-121 · 51000 Board Clerk Wages</t>
  </si>
  <si>
    <t xml:space="preserve">401-438 54300</t>
  </si>
  <si>
    <t xml:space="preserve">401-800 · 53100 Fire Commission</t>
  </si>
  <si>
    <t xml:space="preserve">Total 4203 · FIRE DEPARTMENT/COMMISSION</t>
  </si>
  <si>
    <t xml:space="preserve">4219 · FIRE MARSHAL</t>
  </si>
  <si>
    <t xml:space="preserve">405-100 · 51000 Fire Marshal Salary</t>
  </si>
  <si>
    <t xml:space="preserve">405-110 · 51000 Deputy Salary</t>
  </si>
  <si>
    <t xml:space="preserve">like to fill position</t>
  </si>
  <si>
    <t xml:space="preserve">405-150 · 51000 Fire Official Comp</t>
  </si>
  <si>
    <t xml:space="preserve">405-355 · 52900 Training</t>
  </si>
  <si>
    <t xml:space="preserve">405-610 · 56120 Office Supplies</t>
  </si>
  <si>
    <t xml:space="preserve">405-612 · 56400 Subscriptions</t>
  </si>
  <si>
    <t xml:space="preserve">405-810 · 58100 Dues/Memberships</t>
  </si>
  <si>
    <t xml:space="preserve">405-901 · 57300 Equipment</t>
  </si>
  <si>
    <t xml:space="preserve">Total 4219 · FIRE MARSHAL</t>
  </si>
  <si>
    <t xml:space="preserve">4145 · CIVIL PREPAREDNESS</t>
  </si>
  <si>
    <t xml:space="preserve">135-100 · 51000 Civil Preparedness Salary</t>
  </si>
  <si>
    <t xml:space="preserve">135-335 · 52900 Training</t>
  </si>
  <si>
    <t xml:space="preserve">to training</t>
  </si>
  <si>
    <t xml:space="preserve">135-435 · 54420 Shared CERT Vehicle</t>
  </si>
  <si>
    <t xml:space="preserve">truck w Hebr&amp;Marlb</t>
  </si>
  <si>
    <t xml:space="preserve">135-730 · 56900 Supplies &amp; Equipment</t>
  </si>
  <si>
    <t xml:space="preserve">for events</t>
  </si>
  <si>
    <t xml:space="preserve">Total 4145 · CIVIL PREPAREDNESS</t>
  </si>
  <si>
    <t xml:space="preserve">4215 · Animal Control</t>
  </si>
  <si>
    <t xml:space="preserve">151-105 · 51000 NECOG Shared Wages</t>
  </si>
  <si>
    <t xml:space="preserve">Total 4215 · Animal Control</t>
  </si>
  <si>
    <t xml:space="preserve">Total PUBLIC SAFETY</t>
  </si>
  <si>
    <t xml:space="preserve">4423 · PUBLIC WELFARE</t>
  </si>
  <si>
    <t xml:space="preserve">4417 · SENIOR CITIZENS</t>
  </si>
  <si>
    <t xml:space="preserve">145-100 · 51000 Resident Services Coord.</t>
  </si>
  <si>
    <t xml:space="preserve">145-335 · 52900 Training</t>
  </si>
  <si>
    <t xml:space="preserve">Aid</t>
  </si>
  <si>
    <t xml:space="preserve">145-610 56120 Office Supplies</t>
  </si>
  <si>
    <t xml:space="preserve">145-621 · 56120 Building Supplies</t>
  </si>
  <si>
    <t xml:space="preserve">145-620 56010 Kitchen Supplies</t>
  </si>
  <si>
    <t xml:space="preserve">145-820 · 56300 Senior Lunch</t>
  </si>
  <si>
    <t xml:space="preserve">145-870 · 56900 Programs Senior Citizens</t>
  </si>
  <si>
    <t xml:space="preserve">145-875 · 56290 Trips - Senior Citizens</t>
  </si>
  <si>
    <t xml:space="preserve">Total 4417 · SENIOR CITIZENS</t>
  </si>
  <si>
    <t xml:space="preserve">4499 · ANDOVER SENIOR TRANSPORTAION</t>
  </si>
  <si>
    <t xml:space="preserve">143-100 · 51000 Drivers/Dispatch Salary</t>
  </si>
  <si>
    <t xml:space="preserve">143-380 · 53070 Comm. Drivers Test-DAR</t>
  </si>
  <si>
    <t xml:space="preserve">143-435 · 54300 Vehicle Main - Dial a Rid</t>
  </si>
  <si>
    <t xml:space="preserve">143-603 · 56260 Fuel Dial a Ride</t>
  </si>
  <si>
    <t xml:space="preserve">Total 4499 · ANDOVER SENIOR TRANSPORTAION</t>
  </si>
  <si>
    <t xml:space="preserve">4401 · HEALTH OFFICER</t>
  </si>
  <si>
    <t xml:space="preserve">201-999 · 53010 Eastern Highlands Hlth</t>
  </si>
  <si>
    <t xml:space="preserve">Total 4401 · HEALTH OFFICER</t>
  </si>
  <si>
    <t xml:space="preserve">4413 · MENTAL HEALTH</t>
  </si>
  <si>
    <t xml:space="preserve">205-843 · 53010 Amplify Mental Health</t>
  </si>
  <si>
    <t xml:space="preserve">Total 4413 · MENTAL HEALTH</t>
  </si>
  <si>
    <t xml:space="preserve">4414 · SOCIAL SERVICES</t>
  </si>
  <si>
    <t xml:space="preserve">501-845 · 53400 Social Services ACCESS</t>
  </si>
  <si>
    <t xml:space="preserve">Total 4414 · SOCIAL SERVICES</t>
  </si>
  <si>
    <t xml:space="preserve">4419 · AHM YOUTH SERVICES</t>
  </si>
  <si>
    <t xml:space="preserve">207-844 · 53010 AHM Youth Services</t>
  </si>
  <si>
    <t xml:space="preserve">Total 4419 · AHM YOUTH SERVICES</t>
  </si>
  <si>
    <t xml:space="preserve">Total 4423 · PUBLIC WELFARE</t>
  </si>
  <si>
    <t xml:space="preserve">4501 LIBRARY</t>
  </si>
  <si>
    <t xml:space="preserve">001-100 · 51000 Library Payroll</t>
  </si>
  <si>
    <t xml:space="preserve">wage increase</t>
  </si>
  <si>
    <t xml:space="preserve">001-800 · 56420 Library Operations</t>
  </si>
  <si>
    <t xml:space="preserve">Prog employee addit$2 hr</t>
  </si>
  <si>
    <t xml:space="preserve">Total 4501 · LIBRARY</t>
  </si>
  <si>
    <t xml:space="preserve">Raise 3%</t>
  </si>
  <si>
    <t xml:space="preserve">BOARDS &amp; COMMISSIONS</t>
  </si>
  <si>
    <t xml:space="preserve">4503 · RECREATION COMMISSION</t>
  </si>
  <si>
    <t xml:space="preserve">603-493 · 54410 Outside Facility Rental</t>
  </si>
  <si>
    <t xml:space="preserve">603-870 · 55990 Programs</t>
  </si>
  <si>
    <t xml:space="preserve">concert $500</t>
  </si>
  <si>
    <t xml:space="preserve">603-890 · 55990 Community Garden</t>
  </si>
  <si>
    <t xml:space="preserve">Total 4503 · RECREATION COMMISSION</t>
  </si>
  <si>
    <t xml:space="preserve">4511 · MEMORIAL DAY COMM</t>
  </si>
  <si>
    <t xml:space="preserve">601-800 · 56900 Memorial Day Misc Exp</t>
  </si>
  <si>
    <t xml:space="preserve">Total 4511 · MEMORIAL DAY COMM</t>
  </si>
  <si>
    <t xml:space="preserve">4111 SELECTMEN</t>
  </si>
  <si>
    <t xml:space="preserve">101-105 51000 Selectman Salary</t>
  </si>
  <si>
    <t xml:space="preserve">101-115 51000 Board Clerk BOS</t>
  </si>
  <si>
    <t xml:space="preserve">101-836 59010 Veterans Committee</t>
  </si>
  <si>
    <t xml:space="preserve">Total 4111 SELECTMEN</t>
  </si>
  <si>
    <t xml:space="preserve">4103 BOARD OF FINANCE</t>
  </si>
  <si>
    <t xml:space="preserve">103-121 51000 BOF Clerk Wages</t>
  </si>
  <si>
    <t xml:space="preserve">Total 4103 BOARD OF FINANCE</t>
  </si>
  <si>
    <t xml:space="preserve">4171 · CONSERVATION COMMISSION</t>
  </si>
  <si>
    <t xml:space="preserve">815-330 · 58100 Membership</t>
  </si>
  <si>
    <t xml:space="preserve">815-609 · 57300 Equipment</t>
  </si>
  <si>
    <t xml:space="preserve">815-810 · 55990 Conferences</t>
  </si>
  <si>
    <t xml:space="preserve">Total 4171 · CONSERVATION COMMISSION</t>
  </si>
  <si>
    <t xml:space="preserve">4155 · BOARD OF ASSESSMENT APPEALS</t>
  </si>
  <si>
    <t xml:space="preserve">115-120 · 51000 BAA Clerk Salary</t>
  </si>
  <si>
    <t xml:space="preserve">115-335 · 52900 Training</t>
  </si>
  <si>
    <t xml:space="preserve">Line TBD - DMV Look up access</t>
  </si>
  <si>
    <t xml:space="preserve">Total 4155 · BOARD OF ASSESSMENT APPEALS</t>
  </si>
  <si>
    <t xml:space="preserve">4155-A · ZONING BOARD OF APPEALS</t>
  </si>
  <si>
    <t xml:space="preserve">805-115 · 51000 Board Clerk - ZBA</t>
  </si>
  <si>
    <t xml:space="preserve">805-335 · 52900 Training</t>
  </si>
  <si>
    <t xml:space="preserve">805 New Acct #TBD - DMV Access</t>
  </si>
  <si>
    <t xml:space="preserve">Total 4155-A · ZONING BOARD OF APPEALS</t>
  </si>
  <si>
    <t xml:space="preserve">4173 · ECON DEVELOPMENT COMM</t>
  </si>
  <si>
    <t xml:space="preserve">workshops</t>
  </si>
  <si>
    <t xml:space="preserve">801-800 · 55990 Economic Devel Comm</t>
  </si>
  <si>
    <t xml:space="preserve">membership</t>
  </si>
  <si>
    <t xml:space="preserve">Total 4173 · ECON DEVELOPMENT COMM</t>
  </si>
  <si>
    <t xml:space="preserve">support needed for Directories</t>
  </si>
  <si>
    <t xml:space="preserve">4153 · PLANNING &amp; ZONING COMMISSION</t>
  </si>
  <si>
    <t xml:space="preserve">803-105 · 51000 Board Clerk Wages</t>
  </si>
  <si>
    <t xml:space="preserve">803-310 · 53020 Legal/Professional</t>
  </si>
  <si>
    <t xml:space="preserve">803-335 · 52900 Training</t>
  </si>
  <si>
    <t xml:space="preserve">803-340 · 53500 Mapping</t>
  </si>
  <si>
    <t xml:space="preserve">Total 4153 · PLANNING &amp; ZONING COMMISSION</t>
  </si>
  <si>
    <t xml:space="preserve">4163 · INLAND WETLANDS COMMISSION</t>
  </si>
  <si>
    <t xml:space="preserve">809-115 · 51000 Board Clerk - IWC</t>
  </si>
  <si>
    <t xml:space="preserve">Mtngs per yr</t>
  </si>
  <si>
    <t xml:space="preserve">809-335 · 52900 Training</t>
  </si>
  <si>
    <t xml:space="preserve">walks, hearings,</t>
  </si>
  <si>
    <t xml:space="preserve">809-610 · 56100 Office Supplies</t>
  </si>
  <si>
    <t xml:space="preserve">809-810 · 58100 Dues/Membership</t>
  </si>
  <si>
    <t xml:space="preserve">Total 4163 · INLAND WETLANDS COMMISSION</t>
  </si>
  <si>
    <t xml:space="preserve">4159 · HISTORICAL</t>
  </si>
  <si>
    <t xml:space="preserve">153-800 · 53400 Town Historian</t>
  </si>
  <si>
    <t xml:space="preserve">Total 4159 · HISTORICAL</t>
  </si>
  <si>
    <t xml:space="preserve">Total BOARDS &amp; COMMISSIONS</t>
  </si>
  <si>
    <t xml:space="preserve">TOTAL EXPENDITURES TOWN</t>
  </si>
  <si>
    <t xml:space="preserve">Source summary total (town operating); not decomposed to departments</t>
  </si>
  <si>
    <t xml:space="preserve">CAPITAL RELATED</t>
  </si>
  <si>
    <t xml:space="preserve">111-714 · 53520 Revaluation</t>
  </si>
  <si>
    <t xml:space="preserve">305-899 · 59020 Contigency</t>
  </si>
  <si>
    <t xml:space="preserve">305-907 · 59020 Trans-Multi Use Bldg</t>
  </si>
  <si>
    <t xml:space="preserve">305-908 · 59020 Fire Engine Fund/Tanker</t>
  </si>
  <si>
    <t xml:space="preserve">305-xxx · 59020 PW Equipment Fund</t>
  </si>
  <si>
    <t xml:space="preserve">305-911 · 59020 Road Improve. Fund</t>
  </si>
  <si>
    <t xml:space="preserve">305-912 · 59020 Tree Removal Fund</t>
  </si>
  <si>
    <t xml:space="preserve">305-914 · 59020 Bridge &amp; Culvert Fund</t>
  </si>
  <si>
    <t xml:space="preserve">305-915 · 59020 Bldg Main Fund</t>
  </si>
  <si>
    <t xml:space="preserve">305-917 59020 AES Capital Fund</t>
  </si>
  <si>
    <t xml:space="preserve">305-920 · 59020 Open Space Fund</t>
  </si>
  <si>
    <t xml:space="preserve">Total CAPITAL RELATED</t>
  </si>
  <si>
    <t xml:space="preserve">Municipal Budget</t>
  </si>
  <si>
    <t xml:space="preserve">AES Budget</t>
  </si>
  <si>
    <t xml:space="preserve">RHAM Assessment</t>
  </si>
  <si>
    <t xml:space="preserve">Capital Budget</t>
  </si>
  <si>
    <t xml:space="preserve">Grand Total Expenditures</t>
  </si>
  <si>
    <t xml:space="preserve">Tax Revenue</t>
  </si>
  <si>
    <t xml:space="preserve">Other Town Revenue</t>
  </si>
  <si>
    <t xml:space="preserve">RHAM/AES Revenue</t>
  </si>
  <si>
    <t xml:space="preserve">Grand Total Revenue</t>
  </si>
  <si>
    <t xml:space="preserve">Shortage/Overage Estimation</t>
  </si>
  <si>
    <t xml:space="preserve">RHAM Accounting Error 26-27 (1) Time Decrease in Assessment</t>
  </si>
  <si>
    <t xml:space="preserve">Revised NET RHAM Assessment</t>
  </si>
  <si>
    <t xml:space="preserve">including error change</t>
  </si>
  <si>
    <t xml:space="preserve">REVISED TOTAL ANDOVER BUDGET Including error</t>
  </si>
  <si>
    <t xml:space="preserve">Taxation / Mil Rate Calculation</t>
  </si>
  <si>
    <t xml:space="preserve">FY2026-27 column links to the Budget sheet. Green = link, blue = raw input, black = formula.</t>
  </si>
  <si>
    <t xml:space="preserve">FY 2024-25 Actual budget</t>
  </si>
  <si>
    <t xml:space="preserve">FY 2025-26 Approved budget</t>
  </si>
  <si>
    <t xml:space="preserve">FY 2026-27 Proposed Budget</t>
  </si>
  <si>
    <t xml:space="preserve">Total Expenditures</t>
  </si>
  <si>
    <t xml:space="preserve">Total Estimated Revenue</t>
  </si>
  <si>
    <t xml:space="preserve">All est. income except current-year tax</t>
  </si>
  <si>
    <t xml:space="preserve">Use of fund balance</t>
  </si>
  <si>
    <t xml:space="preserve">Abatements/Exemptions (Negative)</t>
  </si>
  <si>
    <t xml:space="preserve">entered as positive; raises the levy</t>
  </si>
  <si>
    <t xml:space="preserve">reallocation of existing funds to fund balance*</t>
  </si>
  <si>
    <t xml:space="preserve">RHAM Offset for Accounting Error</t>
  </si>
  <si>
    <t xml:space="preserve">To be raised by taxes</t>
  </si>
  <si>
    <t xml:space="preserve">Est Taxable Grand List (includes MVS)</t>
  </si>
  <si>
    <t xml:space="preserve">Official grand list 2025</t>
  </si>
  <si>
    <t xml:space="preserve">1 mil</t>
  </si>
  <si>
    <t xml:space="preserve">grand list / 1000</t>
  </si>
  <si>
    <t xml:space="preserve">Estimated Mil Rate</t>
  </si>
  <si>
    <t xml:space="preserve">Prior-year rates as officially adopted; FY26-27 = levy / 1 mil (live)</t>
  </si>
  <si>
    <t xml:space="preserve">Per cent mil rate increase</t>
  </si>
  <si>
    <t xml:space="preserve">Budget Increase / Decrease by Entity</t>
  </si>
  <si>
    <t xml:space="preserve">Entity</t>
  </si>
  <si>
    <t xml:space="preserve">FY 2023-24 Actual</t>
  </si>
  <si>
    <t xml:space="preserve">FY 2024-25 Actual</t>
  </si>
  <si>
    <t xml:space="preserve">FY 2025-26 Budget</t>
  </si>
  <si>
    <t xml:space="preserve">FY 2026-27 Proposed</t>
  </si>
  <si>
    <t xml:space="preserve">Difference $</t>
  </si>
  <si>
    <t xml:space="preserve">Difference %</t>
  </si>
  <si>
    <t xml:space="preserve">Andover Elementary (AES)</t>
  </si>
  <si>
    <t xml:space="preserve">RHAM Expenditure Assessment</t>
  </si>
  <si>
    <t xml:space="preserve">TOWN Budget (Includes Capital)</t>
  </si>
  <si>
    <t xml:space="preserve">TOTAL ANDOVER BUDGET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</si>
</sst>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0%;\(0.00%\);\-"/>
    <numFmt numFmtId="167" formatCode="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6A6453"/>
      <name val="Arial"/>
      <family val="0"/>
      <charset val="1"/>
    </font>
    <font>
      <b val="true"/>
      <sz val="10"/>
      <color rgb="FF1F3B2C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i val="true"/>
      <sz val="10"/>
      <color rgb="FF333333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B04A2B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800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E4EBE4"/>
        <bgColor rgb="FFEDE7D6"/>
      </patternFill>
    </fill>
    <fill>
      <patternFill patternType="solid">
        <fgColor rgb="FF4A6A54"/>
        <bgColor rgb="FF6A6453"/>
      </patternFill>
    </fill>
    <fill>
      <patternFill patternType="solid">
        <fgColor rgb="FFEDE7D6"/>
        <bgColor rgb="FFE4EBE4"/>
      </patternFill>
    </fill>
    <fill>
      <patternFill patternType="solid">
        <fgColor rgb="FFD9E5DC"/>
        <bgColor rgb="FFE4EBE4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A8A7E"/>
      </bottom>
      <diagonal/>
    </border>
    <border diagonalUp="false" diagonalDown="false">
      <left style="thin">
        <color rgb="FFC9C2B4"/>
      </left>
      <right style="thin">
        <color rgb="FFC9C2B4"/>
      </right>
      <top style="thin">
        <color rgb="FFC9C2B4"/>
      </top>
      <bottom style="thin">
        <color rgb="FFC9C2B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4"/>
      <rgbColor rgb="FF7A8A7E"/>
      <rgbColor rgb="FF9999FF"/>
      <rgbColor rgb="FF993366"/>
      <rgbColor rgb="FFEDE7D6"/>
      <rgbColor rgb="FFCCFFFF"/>
      <rgbColor rgb="FF660066"/>
      <rgbColor rgb="FFFF8080"/>
      <rgbColor rgb="FF0066CC"/>
      <rgbColor rgb="FFD9E5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4EBE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A6453"/>
      <rgbColor rgb="FF969696"/>
      <rgbColor rgb="FF003366"/>
      <rgbColor rgb="FF4A6A54"/>
      <rgbColor rgb="FF003300"/>
      <rgbColor rgb="FF1F3B2C"/>
      <rgbColor rgb="FFB04A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7" min="2" style="1" width="14"/>
    <col collapsed="false" customWidth="true" hidden="false" outlineLevel="0" max="8" min="8" style="1" width="10"/>
    <col collapsed="false" customWidth="true" hidden="false" outlineLevel="0" max="9" min="9" style="1" width="34"/>
  </cols>
  <sheetData>
    <row r="1" customFormat="false" ht="15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30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customFormat="false" ht="15" hidden="false" customHeight="true" outlineLevel="0" collapsed="false">
      <c r="A5" s="6"/>
      <c r="D5" s="7" t="n">
        <v>2026</v>
      </c>
      <c r="E5" s="7" t="n">
        <v>2027</v>
      </c>
      <c r="G5" s="8" t="str">
        <f aca="false">IF(AND(ISNUMBER(E5),ISNUMBER(F5)),F5-E5,"")</f>
        <v/>
      </c>
      <c r="H5" s="9" t="str">
        <f aca="false">IF(AND(ISNUMBER(E5),ISNUMBER(F5),E5&lt;&gt;0),(F5-E5)/E5,"")</f>
        <v/>
      </c>
    </row>
    <row r="6" customFormat="false" ht="15" hidden="false" customHeight="true" outlineLevel="0" collapsed="false">
      <c r="A6" s="10" t="s">
        <v>11</v>
      </c>
      <c r="B6" s="11"/>
      <c r="C6" s="11"/>
      <c r="D6" s="11"/>
      <c r="E6" s="11"/>
      <c r="F6" s="11"/>
      <c r="G6" s="11"/>
      <c r="H6" s="11"/>
    </row>
    <row r="7" customFormat="false" ht="15" hidden="false" customHeight="true" outlineLevel="0" collapsed="false">
      <c r="A7" s="12" t="s">
        <v>12</v>
      </c>
    </row>
    <row r="8" customFormat="false" ht="15" hidden="false" customHeight="true" outlineLevel="0" collapsed="false">
      <c r="A8" s="6" t="s">
        <v>13</v>
      </c>
      <c r="B8" s="7" t="n">
        <v>9718147</v>
      </c>
      <c r="C8" s="7" t="n">
        <v>9821266</v>
      </c>
      <c r="D8" s="7" t="n">
        <v>5681451</v>
      </c>
      <c r="E8" s="7" t="n">
        <v>10003445</v>
      </c>
      <c r="F8" s="7" t="n">
        <v>10102562</v>
      </c>
      <c r="G8" s="8" t="n">
        <f aca="false">IF(AND(ISNUMBER(E8),ISNUMBER(F8)),F8-E8,"")</f>
        <v>99117</v>
      </c>
      <c r="H8" s="9" t="n">
        <f aca="false">IF(AND(ISNUMBER(E8),ISNUMBER(F8),E8&lt;&gt;0),(F8-E8)/E8,"")</f>
        <v>0.00990828659526793</v>
      </c>
    </row>
    <row r="9" customFormat="false" ht="15" hidden="false" customHeight="true" outlineLevel="0" collapsed="false">
      <c r="A9" s="6" t="s">
        <v>14</v>
      </c>
      <c r="B9" s="7" t="n">
        <v>225386</v>
      </c>
      <c r="C9" s="7" t="n">
        <v>147004</v>
      </c>
      <c r="D9" s="7" t="n">
        <v>109803</v>
      </c>
      <c r="E9" s="7" t="n">
        <v>200000</v>
      </c>
      <c r="F9" s="7" t="n">
        <v>200000</v>
      </c>
      <c r="G9" s="8" t="n">
        <f aca="false">IF(AND(ISNUMBER(E9),ISNUMBER(F9)),F9-E9,"")</f>
        <v>0</v>
      </c>
      <c r="H9" s="9" t="n">
        <f aca="false">IF(AND(ISNUMBER(E9),ISNUMBER(F9),E9&lt;&gt;0),(F9-E9)/E9,"")</f>
        <v>0</v>
      </c>
    </row>
    <row r="10" customFormat="false" ht="15" hidden="false" customHeight="true" outlineLevel="0" collapsed="false">
      <c r="A10" s="6" t="s">
        <v>15</v>
      </c>
      <c r="B10" s="7" t="n">
        <v>146045</v>
      </c>
      <c r="C10" s="7" t="n">
        <v>164254</v>
      </c>
      <c r="D10" s="7" t="n">
        <v>10952</v>
      </c>
      <c r="E10" s="7" t="n">
        <v>0</v>
      </c>
      <c r="F10" s="7" t="n">
        <v>0</v>
      </c>
      <c r="G10" s="8" t="n">
        <f aca="false">IF(AND(ISNUMBER(E10),ISNUMBER(F10)),F10-E10,"")</f>
        <v>0</v>
      </c>
      <c r="H10" s="9" t="str">
        <f aca="false">IF(AND(ISNUMBER(E10),ISNUMBER(F10),E10&lt;&gt;0),(F10-E10)/E10,"")</f>
        <v/>
      </c>
    </row>
    <row r="11" customFormat="false" ht="15" hidden="false" customHeight="true" outlineLevel="0" collapsed="false">
      <c r="A11" s="6" t="s">
        <v>16</v>
      </c>
      <c r="B11" s="7" t="n">
        <v>5363</v>
      </c>
      <c r="C11" s="7" t="n">
        <v>7034</v>
      </c>
      <c r="D11" s="7" t="n">
        <v>4455</v>
      </c>
      <c r="E11" s="7" t="n">
        <v>0</v>
      </c>
      <c r="F11" s="7" t="n">
        <v>0</v>
      </c>
      <c r="G11" s="8" t="n">
        <f aca="false">IF(AND(ISNUMBER(E11),ISNUMBER(F11)),F11-E11,"")</f>
        <v>0</v>
      </c>
      <c r="H11" s="9" t="str">
        <f aca="false">IF(AND(ISNUMBER(E11),ISNUMBER(F11),E11&lt;&gt;0),(F11-E11)/E11,"")</f>
        <v/>
      </c>
    </row>
    <row r="12" customFormat="false" ht="15" hidden="false" customHeight="true" outlineLevel="0" collapsed="false">
      <c r="A12" s="6" t="s">
        <v>17</v>
      </c>
      <c r="B12" s="7" t="n">
        <v>294</v>
      </c>
      <c r="C12" s="7" t="n">
        <v>0</v>
      </c>
      <c r="D12" s="7" t="n">
        <v>0</v>
      </c>
      <c r="E12" s="7" t="n">
        <v>6000</v>
      </c>
      <c r="F12" s="7" t="n">
        <v>6000</v>
      </c>
      <c r="G12" s="8" t="n">
        <f aca="false">IF(AND(ISNUMBER(E12),ISNUMBER(F12)),F12-E12,"")</f>
        <v>0</v>
      </c>
      <c r="H12" s="9" t="n">
        <f aca="false">IF(AND(ISNUMBER(E12),ISNUMBER(F12),E12&lt;&gt;0),(F12-E12)/E12,"")</f>
        <v>0</v>
      </c>
    </row>
    <row r="13" customFormat="false" ht="15" hidden="false" customHeight="true" outlineLevel="0" collapsed="false">
      <c r="A13" s="6" t="s">
        <v>18</v>
      </c>
      <c r="B13" s="7" t="n">
        <v>112427</v>
      </c>
      <c r="C13" s="7" t="n">
        <v>102942</v>
      </c>
      <c r="D13" s="7" t="n">
        <v>60797</v>
      </c>
      <c r="E13" s="7" t="n">
        <v>130000</v>
      </c>
      <c r="F13" s="7" t="n">
        <v>130000</v>
      </c>
      <c r="G13" s="8" t="n">
        <f aca="false">IF(AND(ISNUMBER(E13),ISNUMBER(F13)),F13-E13,"")</f>
        <v>0</v>
      </c>
      <c r="H13" s="9" t="n">
        <f aca="false">IF(AND(ISNUMBER(E13),ISNUMBER(F13),E13&lt;&gt;0),(F13-E13)/E13,"")</f>
        <v>0</v>
      </c>
    </row>
    <row r="14" customFormat="false" ht="15" hidden="false" customHeight="true" outlineLevel="0" collapsed="false">
      <c r="A14" s="6" t="s">
        <v>19</v>
      </c>
      <c r="B14" s="7" t="n">
        <v>7429</v>
      </c>
      <c r="C14" s="7" t="n">
        <v>15783</v>
      </c>
      <c r="D14" s="7" t="n">
        <v>0</v>
      </c>
      <c r="E14" s="7" t="n">
        <v>5000</v>
      </c>
      <c r="F14" s="7" t="n">
        <v>5000</v>
      </c>
      <c r="G14" s="8" t="n">
        <f aca="false">IF(AND(ISNUMBER(E14),ISNUMBER(F14)),F14-E14,"")</f>
        <v>0</v>
      </c>
      <c r="H14" s="9" t="n">
        <f aca="false">IF(AND(ISNUMBER(E14),ISNUMBER(F14),E14&lt;&gt;0),(F14-E14)/E14,"")</f>
        <v>0</v>
      </c>
    </row>
    <row r="15" customFormat="false" ht="15" hidden="false" customHeight="true" outlineLevel="0" collapsed="false">
      <c r="A15" s="13" t="s">
        <v>20</v>
      </c>
      <c r="B15" s="14" t="n">
        <f aca="false">SUM(B8:B14)</f>
        <v>10215091</v>
      </c>
      <c r="C15" s="14" t="n">
        <f aca="false">SUM(C8:C14)</f>
        <v>10258283</v>
      </c>
      <c r="D15" s="14" t="n">
        <f aca="false">SUM(D8:D14)</f>
        <v>5867458</v>
      </c>
      <c r="E15" s="14" t="n">
        <f aca="false">SUM(E8:E14)</f>
        <v>10344445</v>
      </c>
      <c r="F15" s="14" t="n">
        <f aca="false">SUM(F8:F14)</f>
        <v>10443562</v>
      </c>
      <c r="G15" s="14" t="n">
        <f aca="false">IF(AND(ISNUMBER(E15),ISNUMBER(F15)),F15-E15,"")</f>
        <v>99117</v>
      </c>
      <c r="H15" s="15" t="n">
        <f aca="false">IF(AND(ISNUMBER(E15),ISNUMBER(F15),E15&lt;&gt;0),(F15-E15)/E15,"")</f>
        <v>0.00958166436188698</v>
      </c>
    </row>
    <row r="16" customFormat="false" ht="15" hidden="false" customHeight="true" outlineLevel="0" collapsed="false">
      <c r="A16" s="12" t="s">
        <v>21</v>
      </c>
    </row>
    <row r="17" customFormat="false" ht="15" hidden="false" customHeight="true" outlineLevel="0" collapsed="false">
      <c r="A17" s="6" t="s">
        <v>22</v>
      </c>
      <c r="B17" s="7" t="n">
        <v>751</v>
      </c>
      <c r="C17" s="7" t="n">
        <v>1133</v>
      </c>
      <c r="E17" s="7" t="n">
        <v>0</v>
      </c>
      <c r="F17" s="7" t="n">
        <v>0</v>
      </c>
      <c r="G17" s="8" t="n">
        <f aca="false">IF(AND(ISNUMBER(E17),ISNUMBER(F17)),F17-E17,"")</f>
        <v>0</v>
      </c>
      <c r="H17" s="9" t="str">
        <f aca="false">IF(AND(ISNUMBER(E17),ISNUMBER(F17),E17&lt;&gt;0),(F17-E17)/E17,"")</f>
        <v/>
      </c>
    </row>
    <row r="18" customFormat="false" ht="15" hidden="false" customHeight="true" outlineLevel="0" collapsed="false">
      <c r="A18" s="6" t="s">
        <v>23</v>
      </c>
      <c r="B18" s="7" t="n">
        <v>2620</v>
      </c>
      <c r="C18" s="7" t="n">
        <v>2620</v>
      </c>
      <c r="D18" s="7" t="n">
        <v>0</v>
      </c>
      <c r="E18" s="7" t="n">
        <v>2620</v>
      </c>
      <c r="F18" s="7" t="n">
        <v>2620</v>
      </c>
      <c r="G18" s="8" t="n">
        <f aca="false">IF(AND(ISNUMBER(E18),ISNUMBER(F18)),F18-E18,"")</f>
        <v>0</v>
      </c>
      <c r="H18" s="9" t="n">
        <f aca="false">IF(AND(ISNUMBER(E18),ISNUMBER(F18),E18&lt;&gt;0),(F18-E18)/E18,"")</f>
        <v>0</v>
      </c>
    </row>
    <row r="19" customFormat="false" ht="15" hidden="false" customHeight="true" outlineLevel="0" collapsed="false">
      <c r="A19" s="6" t="s">
        <v>24</v>
      </c>
      <c r="B19" s="7" t="n">
        <v>6680</v>
      </c>
      <c r="C19" s="7" t="n">
        <v>6680</v>
      </c>
      <c r="D19" s="7" t="n">
        <v>0</v>
      </c>
      <c r="E19" s="7" t="n">
        <v>6680</v>
      </c>
      <c r="F19" s="7" t="n">
        <v>6680</v>
      </c>
      <c r="G19" s="8" t="n">
        <f aca="false">IF(AND(ISNUMBER(E19),ISNUMBER(F19)),F19-E19,"")</f>
        <v>0</v>
      </c>
      <c r="H19" s="9" t="n">
        <f aca="false">IF(AND(ISNUMBER(E19),ISNUMBER(F19),E19&lt;&gt;0),(F19-E19)/E19,"")</f>
        <v>0</v>
      </c>
    </row>
    <row r="20" customFormat="false" ht="15" hidden="false" customHeight="true" outlineLevel="0" collapsed="false">
      <c r="A20" s="6" t="s">
        <v>25</v>
      </c>
      <c r="B20" s="7" t="n">
        <v>570</v>
      </c>
      <c r="C20" s="7" t="n">
        <v>2514</v>
      </c>
      <c r="D20" s="7" t="n">
        <v>250</v>
      </c>
      <c r="E20" s="7" t="n">
        <v>6000</v>
      </c>
      <c r="F20" s="7" t="n">
        <v>23751</v>
      </c>
      <c r="G20" s="8" t="n">
        <f aca="false">IF(AND(ISNUMBER(E20),ISNUMBER(F20)),F20-E20,"")</f>
        <v>17751</v>
      </c>
      <c r="H20" s="9" t="n">
        <f aca="false">IF(AND(ISNUMBER(E20),ISNUMBER(F20),E20&lt;&gt;0),(F20-E20)/E20,"")</f>
        <v>2.9585</v>
      </c>
      <c r="I20" s="16" t="s">
        <v>26</v>
      </c>
    </row>
    <row r="21" customFormat="false" ht="15" hidden="false" customHeight="true" outlineLevel="0" collapsed="false">
      <c r="A21" s="6" t="s">
        <v>27</v>
      </c>
      <c r="B21" s="7" t="n">
        <v>43820</v>
      </c>
      <c r="C21" s="7" t="n">
        <v>43820</v>
      </c>
      <c r="D21" s="7" t="n">
        <v>43820</v>
      </c>
      <c r="E21" s="7" t="n">
        <v>43820</v>
      </c>
      <c r="F21" s="7" t="n">
        <v>43820</v>
      </c>
      <c r="G21" s="8" t="n">
        <f aca="false">IF(AND(ISNUMBER(E21),ISNUMBER(F21)),F21-E21,"")</f>
        <v>0</v>
      </c>
      <c r="H21" s="9" t="n">
        <f aca="false">IF(AND(ISNUMBER(E21),ISNUMBER(F21),E21&lt;&gt;0),(F21-E21)/E21,"")</f>
        <v>0</v>
      </c>
    </row>
    <row r="22" customFormat="false" ht="15" hidden="false" customHeight="true" outlineLevel="0" collapsed="false">
      <c r="A22" s="6" t="s">
        <v>28</v>
      </c>
      <c r="B22" s="7" t="n">
        <v>0</v>
      </c>
      <c r="C22" s="7" t="n">
        <v>0</v>
      </c>
      <c r="G22" s="8" t="str">
        <f aca="false">IF(AND(ISNUMBER(E22),ISNUMBER(F22)),F22-E22,"")</f>
        <v/>
      </c>
      <c r="H22" s="9" t="str">
        <f aca="false">IF(AND(ISNUMBER(E22),ISNUMBER(F22),E22&lt;&gt;0),(F22-E22)/E22,"")</f>
        <v/>
      </c>
    </row>
    <row r="23" customFormat="false" ht="15" hidden="false" customHeight="true" outlineLevel="0" collapsed="false">
      <c r="A23" s="6" t="s">
        <v>29</v>
      </c>
      <c r="B23" s="7" t="n">
        <v>455</v>
      </c>
      <c r="C23" s="7" t="n">
        <v>530</v>
      </c>
      <c r="D23" s="7" t="n">
        <v>0</v>
      </c>
      <c r="E23" s="7" t="n">
        <v>400</v>
      </c>
      <c r="F23" s="7" t="n">
        <v>400</v>
      </c>
      <c r="G23" s="8" t="n">
        <f aca="false">IF(AND(ISNUMBER(E23),ISNUMBER(F23)),F23-E23,"")</f>
        <v>0</v>
      </c>
      <c r="H23" s="9" t="n">
        <f aca="false">IF(AND(ISNUMBER(E23),ISNUMBER(F23),E23&lt;&gt;0),(F23-E23)/E23,"")</f>
        <v>0</v>
      </c>
    </row>
    <row r="24" customFormat="false" ht="15" hidden="false" customHeight="true" outlineLevel="0" collapsed="false">
      <c r="A24" s="6" t="s">
        <v>30</v>
      </c>
      <c r="B24" s="7" t="n">
        <v>11642</v>
      </c>
      <c r="C24" s="7" t="n">
        <v>11416</v>
      </c>
      <c r="D24" s="7" t="n">
        <v>11512</v>
      </c>
      <c r="E24" s="7" t="n">
        <v>11478</v>
      </c>
      <c r="F24" s="7" t="n">
        <v>11512</v>
      </c>
      <c r="G24" s="8" t="n">
        <f aca="false">IF(AND(ISNUMBER(E24),ISNUMBER(F24)),F24-E24,"")</f>
        <v>34</v>
      </c>
      <c r="H24" s="9" t="n">
        <f aca="false">IF(AND(ISNUMBER(E24),ISNUMBER(F24),E24&lt;&gt;0),(F24-E24)/E24,"")</f>
        <v>0.00296218853458791</v>
      </c>
    </row>
    <row r="25" customFormat="false" ht="15" hidden="false" customHeight="true" outlineLevel="0" collapsed="false">
      <c r="A25" s="6" t="s">
        <v>31</v>
      </c>
      <c r="B25" s="7" t="n">
        <v>79679</v>
      </c>
      <c r="C25" s="7" t="n">
        <v>0</v>
      </c>
      <c r="D25" s="7" t="n">
        <v>504</v>
      </c>
      <c r="E25" s="7" t="n">
        <v>0</v>
      </c>
      <c r="F25" s="7" t="n">
        <v>43820</v>
      </c>
      <c r="G25" s="8" t="n">
        <f aca="false">IF(AND(ISNUMBER(E25),ISNUMBER(F25)),F25-E25,"")</f>
        <v>43820</v>
      </c>
      <c r="H25" s="9" t="str">
        <f aca="false">IF(AND(ISNUMBER(E25),ISNUMBER(F25),E25&lt;&gt;0),(F25-E25)/E25,"")</f>
        <v/>
      </c>
    </row>
    <row r="26" customFormat="false" ht="15" hidden="false" customHeight="true" outlineLevel="0" collapsed="false">
      <c r="A26" s="6" t="s">
        <v>32</v>
      </c>
      <c r="B26" s="7" t="n">
        <v>2004782</v>
      </c>
      <c r="C26" s="7" t="n">
        <v>2004782</v>
      </c>
      <c r="D26" s="7" t="n">
        <v>501196</v>
      </c>
      <c r="E26" s="7" t="n">
        <v>2004782</v>
      </c>
      <c r="F26" s="7" t="n">
        <v>2084974</v>
      </c>
      <c r="G26" s="8" t="n">
        <f aca="false">IF(AND(ISNUMBER(E26),ISNUMBER(F26)),F26-E26,"")</f>
        <v>80192</v>
      </c>
      <c r="H26" s="9" t="n">
        <f aca="false">IF(AND(ISNUMBER(E26),ISNUMBER(F26),E26&lt;&gt;0),(F26-E26)/E26,"")</f>
        <v>0.0400003591412932</v>
      </c>
      <c r="I26" s="16" t="s">
        <v>26</v>
      </c>
    </row>
    <row r="27" customFormat="false" ht="15" hidden="false" customHeight="true" outlineLevel="0" collapsed="false">
      <c r="A27" s="13" t="s">
        <v>33</v>
      </c>
      <c r="B27" s="14" t="n">
        <f aca="false">SUM(B17:B26)</f>
        <v>2150999</v>
      </c>
      <c r="C27" s="14" t="n">
        <f aca="false">SUM(C17:C26)</f>
        <v>2073495</v>
      </c>
      <c r="D27" s="14" t="n">
        <f aca="false">SUM(D17:D26)</f>
        <v>557282</v>
      </c>
      <c r="E27" s="14" t="n">
        <f aca="false">SUM(E17:E26)</f>
        <v>2075780</v>
      </c>
      <c r="F27" s="14" t="n">
        <f aca="false">SUM(F17:F26)</f>
        <v>2217577</v>
      </c>
      <c r="G27" s="14" t="n">
        <f aca="false">IF(AND(ISNUMBER(E27),ISNUMBER(F27)),F27-E27,"")</f>
        <v>141797</v>
      </c>
      <c r="H27" s="15" t="n">
        <f aca="false">IF(AND(ISNUMBER(E27),ISNUMBER(F27),E27&lt;&gt;0),(F27-E27)/E27,"")</f>
        <v>0.0683102255537677</v>
      </c>
    </row>
    <row r="28" customFormat="false" ht="15" hidden="false" customHeight="true" outlineLevel="0" collapsed="false">
      <c r="A28" s="12" t="s">
        <v>34</v>
      </c>
    </row>
    <row r="29" customFormat="false" ht="15" hidden="false" customHeight="true" outlineLevel="0" collapsed="false">
      <c r="A29" s="6" t="s">
        <v>35</v>
      </c>
      <c r="B29" s="7" t="n">
        <v>2112</v>
      </c>
      <c r="C29" s="7" t="n">
        <v>53511</v>
      </c>
      <c r="D29" s="7" t="n">
        <v>501</v>
      </c>
      <c r="E29" s="7" t="n">
        <v>1500</v>
      </c>
      <c r="F29" s="7" t="n">
        <v>1500</v>
      </c>
      <c r="G29" s="8" t="n">
        <f aca="false">IF(AND(ISNUMBER(E29),ISNUMBER(F29)),F29-E29,"")</f>
        <v>0</v>
      </c>
      <c r="H29" s="9" t="n">
        <f aca="false">IF(AND(ISNUMBER(E29),ISNUMBER(F29),E29&lt;&gt;0),(F29-E29)/E29,"")</f>
        <v>0</v>
      </c>
    </row>
    <row r="30" customFormat="false" ht="15" hidden="false" customHeight="true" outlineLevel="0" collapsed="false">
      <c r="A30" s="6" t="s">
        <v>36</v>
      </c>
      <c r="B30" s="7" t="n">
        <v>11250</v>
      </c>
      <c r="C30" s="7" t="n">
        <v>2295</v>
      </c>
      <c r="D30" s="7" t="n">
        <v>0</v>
      </c>
      <c r="E30" s="7" t="n">
        <v>3000</v>
      </c>
      <c r="F30" s="7" t="n">
        <v>3000</v>
      </c>
      <c r="G30" s="8" t="n">
        <f aca="false">IF(AND(ISNUMBER(E30),ISNUMBER(F30)),F30-E30,"")</f>
        <v>0</v>
      </c>
      <c r="H30" s="9" t="n">
        <f aca="false">IF(AND(ISNUMBER(E30),ISNUMBER(F30),E30&lt;&gt;0),(F30-E30)/E30,"")</f>
        <v>0</v>
      </c>
    </row>
    <row r="31" customFormat="false" ht="15" hidden="false" customHeight="true" outlineLevel="0" collapsed="false">
      <c r="A31" s="6" t="s">
        <v>37</v>
      </c>
      <c r="B31" s="7" t="n">
        <v>60</v>
      </c>
      <c r="C31" s="7" t="n">
        <v>0</v>
      </c>
      <c r="D31" s="7" t="n">
        <v>-30</v>
      </c>
      <c r="G31" s="8" t="str">
        <f aca="false">IF(AND(ISNUMBER(E31),ISNUMBER(F31)),F31-E31,"")</f>
        <v/>
      </c>
      <c r="H31" s="9" t="str">
        <f aca="false">IF(AND(ISNUMBER(E31),ISNUMBER(F31),E31&lt;&gt;0),(F31-E31)/E31,"")</f>
        <v/>
      </c>
    </row>
    <row r="32" customFormat="false" ht="15" hidden="false" customHeight="true" outlineLevel="0" collapsed="false">
      <c r="A32" s="6" t="s">
        <v>38</v>
      </c>
      <c r="B32" s="7" t="n">
        <v>51121</v>
      </c>
      <c r="C32" s="7" t="n">
        <v>54737</v>
      </c>
      <c r="D32" s="7" t="n">
        <v>66649</v>
      </c>
      <c r="E32" s="7" t="n">
        <v>54000</v>
      </c>
      <c r="F32" s="7" t="n">
        <v>54000</v>
      </c>
      <c r="G32" s="8" t="n">
        <f aca="false">IF(AND(ISNUMBER(E32),ISNUMBER(F32)),F32-E32,"")</f>
        <v>0</v>
      </c>
      <c r="H32" s="9" t="n">
        <f aca="false">IF(AND(ISNUMBER(E32),ISNUMBER(F32),E32&lt;&gt;0),(F32-E32)/E32,"")</f>
        <v>0</v>
      </c>
    </row>
    <row r="33" customFormat="false" ht="15" hidden="false" customHeight="true" outlineLevel="0" collapsed="false">
      <c r="A33" s="6" t="s">
        <v>39</v>
      </c>
      <c r="B33" s="7" t="n">
        <v>41135</v>
      </c>
      <c r="C33" s="7" t="n">
        <v>46139</v>
      </c>
      <c r="D33" s="7" t="n">
        <v>16600</v>
      </c>
      <c r="E33" s="7" t="n">
        <v>44200</v>
      </c>
      <c r="F33" s="7" t="n">
        <v>44200</v>
      </c>
      <c r="G33" s="8" t="n">
        <f aca="false">IF(AND(ISNUMBER(E33),ISNUMBER(F33)),F33-E33,"")</f>
        <v>0</v>
      </c>
      <c r="H33" s="9" t="n">
        <f aca="false">IF(AND(ISNUMBER(E33),ISNUMBER(F33),E33&lt;&gt;0),(F33-E33)/E33,"")</f>
        <v>0</v>
      </c>
    </row>
    <row r="34" customFormat="false" ht="15" hidden="false" customHeight="true" outlineLevel="0" collapsed="false">
      <c r="A34" s="6" t="s">
        <v>40</v>
      </c>
      <c r="B34" s="7" t="n">
        <v>0</v>
      </c>
      <c r="C34" s="7" t="n">
        <v>6448</v>
      </c>
      <c r="D34" s="7" t="n">
        <v>2585</v>
      </c>
      <c r="E34" s="7" t="n">
        <v>6500</v>
      </c>
      <c r="F34" s="7" t="n">
        <v>6500</v>
      </c>
      <c r="G34" s="8" t="n">
        <f aca="false">IF(AND(ISNUMBER(E34),ISNUMBER(F34)),F34-E34,"")</f>
        <v>0</v>
      </c>
      <c r="H34" s="9" t="n">
        <f aca="false">IF(AND(ISNUMBER(E34),ISNUMBER(F34),E34&lt;&gt;0),(F34-E34)/E34,"")</f>
        <v>0</v>
      </c>
    </row>
    <row r="35" customFormat="false" ht="15" hidden="false" customHeight="true" outlineLevel="0" collapsed="false">
      <c r="A35" s="6" t="s">
        <v>41</v>
      </c>
      <c r="B35" s="7" t="n">
        <v>71354</v>
      </c>
      <c r="C35" s="7" t="n">
        <v>81915</v>
      </c>
      <c r="D35" s="7" t="n">
        <v>30345</v>
      </c>
      <c r="E35" s="7" t="n">
        <v>75000</v>
      </c>
      <c r="F35" s="7" t="n">
        <v>75000</v>
      </c>
      <c r="G35" s="8" t="n">
        <f aca="false">IF(AND(ISNUMBER(E35),ISNUMBER(F35)),F35-E35,"")</f>
        <v>0</v>
      </c>
      <c r="H35" s="9" t="n">
        <f aca="false">IF(AND(ISNUMBER(E35),ISNUMBER(F35),E35&lt;&gt;0),(F35-E35)/E35,"")</f>
        <v>0</v>
      </c>
    </row>
    <row r="36" customFormat="false" ht="15" hidden="false" customHeight="true" outlineLevel="0" collapsed="false">
      <c r="A36" s="13" t="s">
        <v>42</v>
      </c>
      <c r="B36" s="14" t="n">
        <f aca="false">SUM(B29:B35)</f>
        <v>177032</v>
      </c>
      <c r="C36" s="14" t="n">
        <f aca="false">SUM(C29:C35)</f>
        <v>245045</v>
      </c>
      <c r="D36" s="14" t="n">
        <f aca="false">SUM(D29:D35)</f>
        <v>116650</v>
      </c>
      <c r="E36" s="14" t="n">
        <f aca="false">SUM(E29:E35)</f>
        <v>184200</v>
      </c>
      <c r="F36" s="14" t="n">
        <f aca="false">SUM(F29:F35)</f>
        <v>184200</v>
      </c>
      <c r="G36" s="14" t="n">
        <f aca="false">IF(AND(ISNUMBER(E36),ISNUMBER(F36)),F36-E36,"")</f>
        <v>0</v>
      </c>
      <c r="H36" s="15" t="n">
        <f aca="false">IF(AND(ISNUMBER(E36),ISNUMBER(F36),E36&lt;&gt;0),(F36-E36)/E36,"")</f>
        <v>0</v>
      </c>
    </row>
    <row r="37" customFormat="false" ht="15" hidden="false" customHeight="true" outlineLevel="0" collapsed="false">
      <c r="A37" s="12" t="s">
        <v>43</v>
      </c>
    </row>
    <row r="38" customFormat="false" ht="15" hidden="false" customHeight="true" outlineLevel="0" collapsed="false">
      <c r="A38" s="6" t="s">
        <v>44</v>
      </c>
      <c r="B38" s="7" t="n">
        <v>129279</v>
      </c>
      <c r="C38" s="7" t="n">
        <v>186601</v>
      </c>
      <c r="D38" s="7" t="n">
        <v>86814</v>
      </c>
      <c r="E38" s="7" t="n">
        <v>150000</v>
      </c>
      <c r="F38" s="7" t="n">
        <v>150000</v>
      </c>
      <c r="G38" s="8" t="n">
        <f aca="false">IF(AND(ISNUMBER(E38),ISNUMBER(F38)),F38-E38,"")</f>
        <v>0</v>
      </c>
      <c r="H38" s="9" t="n">
        <f aca="false">IF(AND(ISNUMBER(E38),ISNUMBER(F38),E38&lt;&gt;0),(F38-E38)/E38,"")</f>
        <v>0</v>
      </c>
    </row>
    <row r="39" customFormat="false" ht="15" hidden="false" customHeight="true" outlineLevel="0" collapsed="false">
      <c r="A39" s="13" t="s">
        <v>45</v>
      </c>
      <c r="B39" s="14" t="n">
        <f aca="false">SUM(B38:B38)</f>
        <v>129279</v>
      </c>
      <c r="C39" s="14" t="n">
        <f aca="false">SUM(C38:C38)</f>
        <v>186601</v>
      </c>
      <c r="D39" s="14" t="n">
        <f aca="false">SUM(D38:D38)</f>
        <v>86814</v>
      </c>
      <c r="E39" s="14" t="n">
        <f aca="false">SUM(E38:E38)</f>
        <v>150000</v>
      </c>
      <c r="F39" s="14" t="n">
        <f aca="false">SUM(F38:F38)</f>
        <v>150000</v>
      </c>
      <c r="G39" s="14" t="n">
        <f aca="false">IF(AND(ISNUMBER(E39),ISNUMBER(F39)),F39-E39,"")</f>
        <v>0</v>
      </c>
      <c r="H39" s="15" t="n">
        <f aca="false">IF(AND(ISNUMBER(E39),ISNUMBER(F39),E39&lt;&gt;0),(F39-E39)/E39,"")</f>
        <v>0</v>
      </c>
    </row>
    <row r="40" customFormat="false" ht="15" hidden="false" customHeight="true" outlineLevel="0" collapsed="false">
      <c r="A40" s="17" t="s">
        <v>46</v>
      </c>
      <c r="B40" s="18" t="n">
        <f aca="false">B15+B27+B36+B39</f>
        <v>12672401</v>
      </c>
      <c r="C40" s="18" t="n">
        <f aca="false">C15+C27+C36+C39</f>
        <v>12763424</v>
      </c>
      <c r="D40" s="18" t="n">
        <f aca="false">D15+D27+D36+D39</f>
        <v>6628204</v>
      </c>
      <c r="E40" s="18" t="n">
        <f aca="false">E15+E27+E36+E39</f>
        <v>12754425</v>
      </c>
      <c r="F40" s="18" t="n">
        <f aca="false">F15+F27+F36+F39</f>
        <v>12995339</v>
      </c>
      <c r="G40" s="18" t="n">
        <f aca="false">IF(AND(ISNUMBER(E40),ISNUMBER(F40)),F40-E40,"")</f>
        <v>240914</v>
      </c>
      <c r="H40" s="19" t="n">
        <f aca="false">IF(AND(ISNUMBER(E40),ISNUMBER(F40),E40&lt;&gt;0),(F40-E40)/E40,"")</f>
        <v>0.018888660210084</v>
      </c>
    </row>
    <row r="41" customFormat="false" ht="15" hidden="false" customHeight="true" outlineLevel="0" collapsed="false">
      <c r="A41" s="6"/>
      <c r="D41" s="7" t="n">
        <v>2026</v>
      </c>
      <c r="E41" s="7" t="n">
        <v>2027</v>
      </c>
      <c r="G41" s="8" t="str">
        <f aca="false">IF(AND(ISNUMBER(E41),ISNUMBER(F41)),F41-E41,"")</f>
        <v/>
      </c>
      <c r="H41" s="9" t="str">
        <f aca="false">IF(AND(ISNUMBER(E41),ISNUMBER(F41),E41&lt;&gt;0),(F41-E41)/E41,"")</f>
        <v/>
      </c>
    </row>
    <row r="42" customFormat="false" ht="15" hidden="false" customHeight="true" outlineLevel="0" collapsed="false">
      <c r="A42" s="12" t="s">
        <v>47</v>
      </c>
    </row>
    <row r="43" customFormat="false" ht="15" hidden="false" customHeight="true" outlineLevel="0" collapsed="false">
      <c r="A43" s="6" t="s">
        <v>48</v>
      </c>
      <c r="B43" s="7" t="n">
        <v>4493413</v>
      </c>
      <c r="C43" s="7" t="n">
        <v>4150106</v>
      </c>
      <c r="D43" s="7" t="n">
        <v>2761448</v>
      </c>
      <c r="E43" s="7" t="n">
        <v>4135532</v>
      </c>
      <c r="F43" s="7" t="n">
        <v>4121131</v>
      </c>
      <c r="G43" s="8" t="n">
        <f aca="false">IF(AND(ISNUMBER(E43),ISNUMBER(F43)),F43-E43,"")</f>
        <v>-14401</v>
      </c>
      <c r="H43" s="9" t="n">
        <f aca="false">IF(AND(ISNUMBER(E43),ISNUMBER(F43),E43&lt;&gt;0),(F43-E43)/E43,"")</f>
        <v>-0.00348226056526706</v>
      </c>
      <c r="I43" s="16" t="s">
        <v>49</v>
      </c>
    </row>
    <row r="44" customFormat="false" ht="15" hidden="false" customHeight="true" outlineLevel="0" collapsed="false">
      <c r="A44" s="6" t="s">
        <v>50</v>
      </c>
      <c r="B44" s="7" t="n">
        <v>4234796</v>
      </c>
      <c r="C44" s="7" t="n">
        <v>4046948</v>
      </c>
      <c r="D44" s="7" t="n">
        <v>1283205</v>
      </c>
      <c r="E44" s="7" t="n">
        <v>4565462</v>
      </c>
      <c r="F44" s="7" t="n">
        <v>4839390</v>
      </c>
      <c r="G44" s="8" t="n">
        <f aca="false">IF(AND(ISNUMBER(E44),ISNUMBER(F44)),F44-E44,"")</f>
        <v>273928</v>
      </c>
      <c r="H44" s="9" t="n">
        <f aca="false">IF(AND(ISNUMBER(E44),ISNUMBER(F44),E44&lt;&gt;0),(F44-E44)/E44,"")</f>
        <v>0.0600000613300472</v>
      </c>
      <c r="I44" s="16" t="s">
        <v>51</v>
      </c>
    </row>
    <row r="45" customFormat="false" ht="15" hidden="false" customHeight="true" outlineLevel="0" collapsed="false">
      <c r="A45" s="13" t="s">
        <v>52</v>
      </c>
      <c r="B45" s="14" t="n">
        <f aca="false">SUM(B43:B44)</f>
        <v>8728209</v>
      </c>
      <c r="C45" s="14" t="n">
        <f aca="false">SUM(C43:C44)</f>
        <v>8197054</v>
      </c>
      <c r="D45" s="14" t="n">
        <f aca="false">SUM(D43:D44)</f>
        <v>4044653</v>
      </c>
      <c r="E45" s="14" t="n">
        <f aca="false">SUM(E43:E44)</f>
        <v>8700994</v>
      </c>
      <c r="F45" s="14" t="n">
        <f aca="false">SUM(F43:F44)</f>
        <v>8960521</v>
      </c>
      <c r="G45" s="14" t="n">
        <f aca="false">IF(AND(ISNUMBER(E45),ISNUMBER(F45)),F45-E45,"")</f>
        <v>259527</v>
      </c>
      <c r="H45" s="15" t="n">
        <f aca="false">IF(AND(ISNUMBER(E45),ISNUMBER(F45),E45&lt;&gt;0),(F45-E45)/E45,"")</f>
        <v>0.0298272818025159</v>
      </c>
    </row>
    <row r="46" customFormat="false" ht="15" hidden="false" customHeight="true" outlineLevel="0" collapsed="false">
      <c r="A46" s="6"/>
      <c r="D46" s="7" t="n">
        <v>2026</v>
      </c>
      <c r="E46" s="7" t="n">
        <v>2027</v>
      </c>
      <c r="G46" s="8" t="str">
        <f aca="false">IF(AND(ISNUMBER(E46),ISNUMBER(F46)),F46-E46,"")</f>
        <v/>
      </c>
      <c r="H46" s="9" t="str">
        <f aca="false">IF(AND(ISNUMBER(E46),ISNUMBER(F46),E46&lt;&gt;0),(F46-E46)/E46,"")</f>
        <v/>
      </c>
    </row>
    <row r="47" customFormat="false" ht="15" hidden="false" customHeight="true" outlineLevel="0" collapsed="false">
      <c r="A47" s="10" t="s">
        <v>53</v>
      </c>
      <c r="B47" s="11"/>
      <c r="C47" s="11"/>
      <c r="D47" s="11"/>
      <c r="E47" s="11"/>
      <c r="F47" s="11"/>
      <c r="G47" s="11"/>
      <c r="H47" s="11"/>
    </row>
    <row r="48" customFormat="false" ht="15" hidden="false" customHeight="true" outlineLevel="0" collapsed="false">
      <c r="A48" s="12" t="s">
        <v>54</v>
      </c>
    </row>
    <row r="49" customFormat="false" ht="15" hidden="false" customHeight="true" outlineLevel="0" collapsed="false">
      <c r="A49" s="6" t="s">
        <v>55</v>
      </c>
      <c r="B49" s="7" t="n">
        <v>92755</v>
      </c>
      <c r="C49" s="7" t="n">
        <v>96598</v>
      </c>
      <c r="D49" s="7" t="n">
        <v>71746</v>
      </c>
      <c r="E49" s="7" t="n">
        <v>100500</v>
      </c>
      <c r="F49" s="7" t="n">
        <v>103515</v>
      </c>
      <c r="G49" s="8" t="n">
        <f aca="false">IF(AND(ISNUMBER(E49),ISNUMBER(F49)),F49-E49,"")</f>
        <v>3015</v>
      </c>
      <c r="H49" s="9" t="n">
        <f aca="false">IF(AND(ISNUMBER(E49),ISNUMBER(F49),E49&lt;&gt;0),(F49-E49)/E49,"")</f>
        <v>0.03</v>
      </c>
    </row>
    <row r="50" customFormat="false" ht="15" hidden="false" customHeight="true" outlineLevel="0" collapsed="false">
      <c r="A50" s="6" t="s">
        <v>56</v>
      </c>
      <c r="B50" s="7" t="n">
        <v>5620</v>
      </c>
      <c r="C50" s="7" t="n">
        <v>5192</v>
      </c>
      <c r="D50" s="7" t="n">
        <v>3163</v>
      </c>
      <c r="E50" s="7" t="n">
        <v>5150</v>
      </c>
      <c r="F50" s="7" t="n">
        <v>25000</v>
      </c>
      <c r="G50" s="8" t="n">
        <f aca="false">IF(AND(ISNUMBER(E50),ISNUMBER(F50)),F50-E50,"")</f>
        <v>19850</v>
      </c>
      <c r="H50" s="9" t="n">
        <f aca="false">IF(AND(ISNUMBER(E50),ISNUMBER(F50),E50&lt;&gt;0),(F50-E50)/E50,"")</f>
        <v>3.85436893203884</v>
      </c>
    </row>
    <row r="51" customFormat="false" ht="15" hidden="false" customHeight="true" outlineLevel="0" collapsed="false">
      <c r="A51" s="6" t="s">
        <v>57</v>
      </c>
      <c r="B51" s="7" t="n">
        <v>0</v>
      </c>
      <c r="C51" s="7" t="n">
        <v>0</v>
      </c>
      <c r="D51" s="7" t="n">
        <v>0</v>
      </c>
      <c r="E51" s="7" t="n">
        <v>15000</v>
      </c>
      <c r="F51" s="7" t="n">
        <v>15000</v>
      </c>
      <c r="G51" s="8" t="n">
        <f aca="false">IF(AND(ISNUMBER(E51),ISNUMBER(F51)),F51-E51,"")</f>
        <v>0</v>
      </c>
      <c r="H51" s="9" t="n">
        <f aca="false">IF(AND(ISNUMBER(E51),ISNUMBER(F51),E51&lt;&gt;0),(F51-E51)/E51,"")</f>
        <v>0</v>
      </c>
    </row>
    <row r="52" customFormat="false" ht="15" hidden="false" customHeight="true" outlineLevel="0" collapsed="false">
      <c r="A52" s="6" t="s">
        <v>58</v>
      </c>
      <c r="B52" s="7" t="n">
        <v>0</v>
      </c>
      <c r="C52" s="7" t="n">
        <v>0</v>
      </c>
      <c r="D52" s="7" t="n">
        <v>0</v>
      </c>
      <c r="E52" s="7" t="n">
        <v>1000</v>
      </c>
      <c r="F52" s="7" t="n">
        <v>750</v>
      </c>
      <c r="G52" s="8" t="n">
        <f aca="false">IF(AND(ISNUMBER(E52),ISNUMBER(F52)),F52-E52,"")</f>
        <v>-250</v>
      </c>
      <c r="H52" s="9" t="n">
        <f aca="false">IF(AND(ISNUMBER(E52),ISNUMBER(F52),E52&lt;&gt;0),(F52-E52)/E52,"")</f>
        <v>-0.25</v>
      </c>
    </row>
    <row r="53" customFormat="false" ht="15" hidden="false" customHeight="true" outlineLevel="0" collapsed="false">
      <c r="A53" s="6" t="s">
        <v>59</v>
      </c>
      <c r="B53" s="7" t="n">
        <v>454</v>
      </c>
      <c r="C53" s="7" t="n">
        <v>425</v>
      </c>
      <c r="D53" s="7" t="n">
        <v>0</v>
      </c>
      <c r="E53" s="7" t="n">
        <v>750</v>
      </c>
      <c r="F53" s="7" t="n">
        <v>0</v>
      </c>
      <c r="G53" s="8" t="n">
        <f aca="false">IF(AND(ISNUMBER(E53),ISNUMBER(F53)),F53-E53,"")</f>
        <v>-750</v>
      </c>
      <c r="H53" s="9" t="n">
        <f aca="false">IF(AND(ISNUMBER(E53),ISNUMBER(F53),E53&lt;&gt;0),(F53-E53)/E53,"")</f>
        <v>-1</v>
      </c>
    </row>
    <row r="54" customFormat="false" ht="15" hidden="false" customHeight="true" outlineLevel="0" collapsed="false">
      <c r="A54" s="6" t="s">
        <v>60</v>
      </c>
      <c r="B54" s="7" t="n">
        <v>855</v>
      </c>
      <c r="C54" s="7" t="n">
        <v>927</v>
      </c>
      <c r="D54" s="7" t="n">
        <v>428</v>
      </c>
      <c r="E54" s="7" t="n">
        <v>876</v>
      </c>
      <c r="F54" s="7" t="n">
        <v>876</v>
      </c>
      <c r="G54" s="8" t="n">
        <f aca="false">IF(AND(ISNUMBER(E54),ISNUMBER(F54)),F54-E54,"")</f>
        <v>0</v>
      </c>
      <c r="H54" s="9" t="n">
        <f aca="false">IF(AND(ISNUMBER(E54),ISNUMBER(F54),E54&lt;&gt;0),(F54-E54)/E54,"")</f>
        <v>0</v>
      </c>
    </row>
    <row r="55" customFormat="false" ht="15" hidden="false" customHeight="true" outlineLevel="0" collapsed="false">
      <c r="A55" s="6" t="s">
        <v>61</v>
      </c>
      <c r="B55" s="7" t="n">
        <v>1200</v>
      </c>
      <c r="C55" s="7" t="n">
        <v>1400</v>
      </c>
      <c r="D55" s="7" t="n">
        <v>930</v>
      </c>
      <c r="E55" s="7" t="n">
        <v>1440</v>
      </c>
      <c r="F55" s="7" t="n">
        <v>1440</v>
      </c>
      <c r="G55" s="8" t="n">
        <f aca="false">IF(AND(ISNUMBER(E55),ISNUMBER(F55)),F55-E55,"")</f>
        <v>0</v>
      </c>
      <c r="H55" s="9" t="n">
        <f aca="false">IF(AND(ISNUMBER(E55),ISNUMBER(F55),E55&lt;&gt;0),(F55-E55)/E55,"")</f>
        <v>0</v>
      </c>
    </row>
    <row r="56" customFormat="false" ht="15" hidden="false" customHeight="true" outlineLevel="0" collapsed="false">
      <c r="A56" s="13" t="s">
        <v>62</v>
      </c>
      <c r="B56" s="14" t="n">
        <f aca="false">SUM(B49:B55)</f>
        <v>100884</v>
      </c>
      <c r="C56" s="14" t="n">
        <f aca="false">SUM(C49:C55)</f>
        <v>104542</v>
      </c>
      <c r="D56" s="14" t="n">
        <f aca="false">SUM(D49:D55)</f>
        <v>76267</v>
      </c>
      <c r="E56" s="14" t="n">
        <f aca="false">SUM(E49:E55)</f>
        <v>124716</v>
      </c>
      <c r="F56" s="14" t="n">
        <f aca="false">SUM(F49:F55)</f>
        <v>146581</v>
      </c>
      <c r="G56" s="14" t="n">
        <f aca="false">IF(AND(ISNUMBER(E56),ISNUMBER(F56)),F56-E56,"")</f>
        <v>21865</v>
      </c>
      <c r="H56" s="15" t="n">
        <f aca="false">IF(AND(ISNUMBER(E56),ISNUMBER(F56),E56&lt;&gt;0),(F56-E56)/E56,"")</f>
        <v>0.175318323230379</v>
      </c>
    </row>
    <row r="57" customFormat="false" ht="15" hidden="false" customHeight="true" outlineLevel="0" collapsed="false">
      <c r="A57" s="12" t="s">
        <v>63</v>
      </c>
    </row>
    <row r="58" customFormat="false" ht="15" hidden="false" customHeight="true" outlineLevel="0" collapsed="false">
      <c r="A58" s="6" t="s">
        <v>64</v>
      </c>
      <c r="B58" s="7" t="n">
        <v>15500</v>
      </c>
      <c r="C58" s="7" t="n">
        <v>30000</v>
      </c>
      <c r="D58" s="7" t="n">
        <v>8391</v>
      </c>
      <c r="E58" s="7" t="n">
        <v>30000</v>
      </c>
      <c r="F58" s="7" t="n">
        <v>40000</v>
      </c>
      <c r="G58" s="8" t="n">
        <f aca="false">IF(AND(ISNUMBER(E58),ISNUMBER(F58)),F58-E58,"")</f>
        <v>10000</v>
      </c>
      <c r="H58" s="9" t="n">
        <f aca="false">IF(AND(ISNUMBER(E58),ISNUMBER(F58),E58&lt;&gt;0),(F58-E58)/E58,"")</f>
        <v>0.333333333333333</v>
      </c>
    </row>
    <row r="59" customFormat="false" ht="15" hidden="false" customHeight="true" outlineLevel="0" collapsed="false">
      <c r="A59" s="6" t="s">
        <v>65</v>
      </c>
      <c r="B59" s="7" t="n">
        <v>0</v>
      </c>
      <c r="C59" s="7" t="n">
        <v>0</v>
      </c>
      <c r="D59" s="7" t="n">
        <v>2885</v>
      </c>
      <c r="E59" s="7" t="n">
        <v>5000</v>
      </c>
      <c r="F59" s="7" t="n">
        <v>0</v>
      </c>
      <c r="G59" s="8" t="n">
        <f aca="false">IF(AND(ISNUMBER(E59),ISNUMBER(F59)),F59-E59,"")</f>
        <v>-5000</v>
      </c>
      <c r="H59" s="9" t="n">
        <f aca="false">IF(AND(ISNUMBER(E59),ISNUMBER(F59),E59&lt;&gt;0),(F59-E59)/E59,"")</f>
        <v>-1</v>
      </c>
    </row>
    <row r="60" customFormat="false" ht="15" hidden="false" customHeight="true" outlineLevel="0" collapsed="false">
      <c r="A60" s="6" t="s">
        <v>66</v>
      </c>
      <c r="B60" s="7" t="n">
        <v>46310</v>
      </c>
      <c r="C60" s="7" t="n">
        <v>49647</v>
      </c>
      <c r="D60" s="7" t="n">
        <v>30156</v>
      </c>
      <c r="E60" s="7" t="n">
        <v>51699</v>
      </c>
      <c r="F60" s="7" t="n">
        <v>53400</v>
      </c>
      <c r="G60" s="8" t="n">
        <f aca="false">IF(AND(ISNUMBER(E60),ISNUMBER(F60)),F60-E60,"")</f>
        <v>1701</v>
      </c>
      <c r="H60" s="9" t="n">
        <f aca="false">IF(AND(ISNUMBER(E60),ISNUMBER(F60),E60&lt;&gt;0),(F60-E60)/E60,"")</f>
        <v>0.0329019903673185</v>
      </c>
    </row>
    <row r="61" customFormat="false" ht="15" hidden="false" customHeight="true" outlineLevel="0" collapsed="false">
      <c r="A61" s="6" t="s">
        <v>67</v>
      </c>
      <c r="B61" s="7" t="n">
        <v>268</v>
      </c>
      <c r="C61" s="7" t="n">
        <v>0</v>
      </c>
      <c r="D61" s="7" t="n">
        <v>0</v>
      </c>
      <c r="E61" s="7" t="n">
        <v>300</v>
      </c>
      <c r="F61" s="7" t="n">
        <v>300</v>
      </c>
      <c r="G61" s="8" t="n">
        <f aca="false">IF(AND(ISNUMBER(E61),ISNUMBER(F61)),F61-E61,"")</f>
        <v>0</v>
      </c>
      <c r="H61" s="9" t="n">
        <f aca="false">IF(AND(ISNUMBER(E61),ISNUMBER(F61),E61&lt;&gt;0),(F61-E61)/E61,"")</f>
        <v>0</v>
      </c>
    </row>
    <row r="62" customFormat="false" ht="15" hidden="false" customHeight="true" outlineLevel="0" collapsed="false">
      <c r="A62" s="6" t="s">
        <v>68</v>
      </c>
      <c r="B62" s="7" t="n">
        <v>0</v>
      </c>
      <c r="C62" s="7" t="n">
        <v>0</v>
      </c>
      <c r="D62" s="7" t="n">
        <v>0</v>
      </c>
      <c r="E62" s="7" t="n">
        <v>2829</v>
      </c>
      <c r="F62" s="7" t="n">
        <v>3000</v>
      </c>
      <c r="G62" s="8" t="n">
        <f aca="false">IF(AND(ISNUMBER(E62),ISNUMBER(F62)),F62-E62,"")</f>
        <v>171</v>
      </c>
      <c r="H62" s="9" t="n">
        <f aca="false">IF(AND(ISNUMBER(E62),ISNUMBER(F62),E62&lt;&gt;0),(F62-E62)/E62,"")</f>
        <v>0.0604453870625663</v>
      </c>
      <c r="I62" s="16" t="s">
        <v>69</v>
      </c>
    </row>
    <row r="63" customFormat="false" ht="15" hidden="false" customHeight="true" outlineLevel="0" collapsed="false">
      <c r="A63" s="6" t="s">
        <v>70</v>
      </c>
      <c r="B63" s="7" t="n">
        <v>307</v>
      </c>
      <c r="C63" s="7" t="n">
        <v>326</v>
      </c>
      <c r="D63" s="7" t="n">
        <v>262</v>
      </c>
      <c r="E63" s="7" t="n">
        <v>2370</v>
      </c>
      <c r="F63" s="7" t="n">
        <v>2370</v>
      </c>
      <c r="G63" s="8" t="n">
        <f aca="false">IF(AND(ISNUMBER(E63),ISNUMBER(F63)),F63-E63,"")</f>
        <v>0</v>
      </c>
      <c r="H63" s="9" t="n">
        <f aca="false">IF(AND(ISNUMBER(E63),ISNUMBER(F63),E63&lt;&gt;0),(F63-E63)/E63,"")</f>
        <v>0</v>
      </c>
    </row>
    <row r="64" customFormat="false" ht="15" hidden="false" customHeight="true" outlineLevel="0" collapsed="false">
      <c r="A64" s="6" t="s">
        <v>71</v>
      </c>
      <c r="B64" s="7" t="n">
        <v>0</v>
      </c>
      <c r="C64" s="7" t="n">
        <v>856</v>
      </c>
      <c r="D64" s="7" t="n">
        <v>221</v>
      </c>
      <c r="E64" s="7" t="n">
        <v>575</v>
      </c>
      <c r="F64" s="7" t="n">
        <v>575</v>
      </c>
      <c r="G64" s="8" t="n">
        <f aca="false">IF(AND(ISNUMBER(E64),ISNUMBER(F64)),F64-E64,"")</f>
        <v>0</v>
      </c>
      <c r="H64" s="9" t="n">
        <f aca="false">IF(AND(ISNUMBER(E64),ISNUMBER(F64),E64&lt;&gt;0),(F64-E64)/E64,"")</f>
        <v>0</v>
      </c>
    </row>
    <row r="65" customFormat="false" ht="15" hidden="false" customHeight="true" outlineLevel="0" collapsed="false">
      <c r="A65" s="13" t="s">
        <v>72</v>
      </c>
      <c r="B65" s="14" t="n">
        <f aca="false">SUM(B58:B64)</f>
        <v>62385</v>
      </c>
      <c r="C65" s="14" t="n">
        <f aca="false">SUM(C58:C64)</f>
        <v>80829</v>
      </c>
      <c r="D65" s="14" t="n">
        <f aca="false">SUM(D58:D64)</f>
        <v>41915</v>
      </c>
      <c r="E65" s="14" t="n">
        <f aca="false">SUM(E58:E64)</f>
        <v>92773</v>
      </c>
      <c r="F65" s="14" t="n">
        <f aca="false">SUM(F58:F64)</f>
        <v>99645</v>
      </c>
      <c r="G65" s="14" t="n">
        <f aca="false">IF(AND(ISNUMBER(E65),ISNUMBER(F65)),F65-E65,"")</f>
        <v>6872</v>
      </c>
      <c r="H65" s="15" t="n">
        <f aca="false">IF(AND(ISNUMBER(E65),ISNUMBER(F65),E65&lt;&gt;0),(F65-E65)/E65,"")</f>
        <v>0.074073275629763</v>
      </c>
    </row>
    <row r="66" customFormat="false" ht="15" hidden="false" customHeight="true" outlineLevel="0" collapsed="false">
      <c r="A66" s="12" t="s">
        <v>73</v>
      </c>
    </row>
    <row r="67" customFormat="false" ht="15" hidden="false" customHeight="true" outlineLevel="0" collapsed="false">
      <c r="A67" s="6" t="s">
        <v>74</v>
      </c>
      <c r="B67" s="7" t="n">
        <v>54439</v>
      </c>
      <c r="C67" s="7" t="n">
        <v>60483</v>
      </c>
      <c r="D67" s="7" t="n">
        <v>13327</v>
      </c>
      <c r="E67" s="7" t="n">
        <v>57750</v>
      </c>
      <c r="F67" s="7" t="n">
        <v>59483</v>
      </c>
      <c r="G67" s="8" t="n">
        <f aca="false">IF(AND(ISNUMBER(E67),ISNUMBER(F67)),F67-E67,"")</f>
        <v>1733</v>
      </c>
      <c r="H67" s="9" t="n">
        <f aca="false">IF(AND(ISNUMBER(E67),ISNUMBER(F67),E67&lt;&gt;0),(F67-E67)/E67,"")</f>
        <v>0.030008658008658</v>
      </c>
    </row>
    <row r="68" customFormat="false" ht="15" hidden="false" customHeight="true" outlineLevel="0" collapsed="false">
      <c r="A68" s="6" t="s">
        <v>75</v>
      </c>
      <c r="B68" s="7" t="n">
        <v>5417</v>
      </c>
      <c r="C68" s="7" t="n">
        <v>3808</v>
      </c>
      <c r="G68" s="8" t="str">
        <f aca="false">IF(AND(ISNUMBER(E68),ISNUMBER(F68)),F68-E68,"")</f>
        <v/>
      </c>
      <c r="H68" s="9" t="str">
        <f aca="false">IF(AND(ISNUMBER(E68),ISNUMBER(F68),E68&lt;&gt;0),(F68-E68)/E68,"")</f>
        <v/>
      </c>
    </row>
    <row r="69" customFormat="false" ht="15" hidden="false" customHeight="true" outlineLevel="0" collapsed="false">
      <c r="A69" s="6" t="s">
        <v>76</v>
      </c>
      <c r="B69" s="7" t="n">
        <v>21215</v>
      </c>
      <c r="C69" s="7" t="n">
        <v>28221</v>
      </c>
      <c r="D69" s="7" t="n">
        <v>35083</v>
      </c>
      <c r="E69" s="7" t="n">
        <v>28687</v>
      </c>
      <c r="F69" s="7" t="n">
        <v>32448</v>
      </c>
      <c r="G69" s="8" t="n">
        <f aca="false">IF(AND(ISNUMBER(E69),ISNUMBER(F69)),F69-E69,"")</f>
        <v>3761</v>
      </c>
      <c r="H69" s="9" t="n">
        <f aca="false">IF(AND(ISNUMBER(E69),ISNUMBER(F69),E69&lt;&gt;0),(F69-E69)/E69,"")</f>
        <v>0.131104681563077</v>
      </c>
      <c r="I69" s="16" t="s">
        <v>77</v>
      </c>
    </row>
    <row r="70" customFormat="false" ht="15" hidden="false" customHeight="true" outlineLevel="0" collapsed="false">
      <c r="A70" s="6" t="s">
        <v>78</v>
      </c>
      <c r="B70" s="7" t="n">
        <v>620</v>
      </c>
      <c r="C70" s="7" t="n">
        <v>724</v>
      </c>
      <c r="D70" s="7" t="n">
        <v>0</v>
      </c>
      <c r="E70" s="7" t="n">
        <v>1400</v>
      </c>
      <c r="F70" s="7" t="n">
        <v>1400</v>
      </c>
      <c r="G70" s="8" t="n">
        <f aca="false">IF(AND(ISNUMBER(E70),ISNUMBER(F70)),F70-E70,"")</f>
        <v>0</v>
      </c>
      <c r="H70" s="9" t="n">
        <f aca="false">IF(AND(ISNUMBER(E70),ISNUMBER(F70),E70&lt;&gt;0),(F70-E70)/E70,"")</f>
        <v>0</v>
      </c>
    </row>
    <row r="71" customFormat="false" ht="15" hidden="false" customHeight="true" outlineLevel="0" collapsed="false">
      <c r="A71" s="6" t="s">
        <v>79</v>
      </c>
      <c r="B71" s="7" t="n">
        <v>734</v>
      </c>
      <c r="C71" s="7" t="n">
        <v>300</v>
      </c>
      <c r="D71" s="7" t="n">
        <v>300</v>
      </c>
      <c r="E71" s="7" t="n">
        <v>2000</v>
      </c>
      <c r="F71" s="7" t="n">
        <v>2000</v>
      </c>
      <c r="G71" s="8" t="n">
        <f aca="false">IF(AND(ISNUMBER(E71),ISNUMBER(F71)),F71-E71,"")</f>
        <v>0</v>
      </c>
      <c r="H71" s="9" t="n">
        <f aca="false">IF(AND(ISNUMBER(E71),ISNUMBER(F71),E71&lt;&gt;0),(F71-E71)/E71,"")</f>
        <v>0</v>
      </c>
    </row>
    <row r="72" customFormat="false" ht="15" hidden="false" customHeight="true" outlineLevel="0" collapsed="false">
      <c r="A72" s="6" t="s">
        <v>80</v>
      </c>
      <c r="B72" s="7" t="n">
        <v>752</v>
      </c>
      <c r="C72" s="7" t="n">
        <v>500</v>
      </c>
      <c r="D72" s="7" t="n">
        <v>0</v>
      </c>
      <c r="E72" s="7" t="n">
        <v>540</v>
      </c>
      <c r="F72" s="7" t="n">
        <v>540</v>
      </c>
      <c r="G72" s="8" t="n">
        <f aca="false">IF(AND(ISNUMBER(E72),ISNUMBER(F72)),F72-E72,"")</f>
        <v>0</v>
      </c>
      <c r="H72" s="9" t="n">
        <f aca="false">IF(AND(ISNUMBER(E72),ISNUMBER(F72),E72&lt;&gt;0),(F72-E72)/E72,"")</f>
        <v>0</v>
      </c>
    </row>
    <row r="73" customFormat="false" ht="15" hidden="false" customHeight="true" outlineLevel="0" collapsed="false">
      <c r="A73" s="6" t="s">
        <v>81</v>
      </c>
      <c r="B73" s="7" t="n">
        <v>404</v>
      </c>
      <c r="C73" s="7" t="n">
        <v>287</v>
      </c>
      <c r="D73" s="7" t="n">
        <v>0</v>
      </c>
      <c r="E73" s="7" t="n">
        <v>400</v>
      </c>
      <c r="F73" s="7" t="n">
        <v>400</v>
      </c>
      <c r="G73" s="8" t="n">
        <f aca="false">IF(AND(ISNUMBER(E73),ISNUMBER(F73)),F73-E73,"")</f>
        <v>0</v>
      </c>
      <c r="H73" s="9" t="n">
        <f aca="false">IF(AND(ISNUMBER(E73),ISNUMBER(F73),E73&lt;&gt;0),(F73-E73)/E73,"")</f>
        <v>0</v>
      </c>
    </row>
    <row r="74" customFormat="false" ht="15" hidden="false" customHeight="true" outlineLevel="0" collapsed="false">
      <c r="A74" s="6" t="s">
        <v>82</v>
      </c>
      <c r="B74" s="7" t="n">
        <v>1458</v>
      </c>
      <c r="C74" s="7" t="n">
        <v>1013</v>
      </c>
      <c r="D74" s="7" t="n">
        <v>508</v>
      </c>
      <c r="E74" s="7" t="n">
        <v>1400</v>
      </c>
      <c r="F74" s="7" t="n">
        <v>1400</v>
      </c>
      <c r="G74" s="8" t="n">
        <f aca="false">IF(AND(ISNUMBER(E74),ISNUMBER(F74)),F74-E74,"")</f>
        <v>0</v>
      </c>
      <c r="H74" s="9" t="n">
        <f aca="false">IF(AND(ISNUMBER(E74),ISNUMBER(F74),E74&lt;&gt;0),(F74-E74)/E74,"")</f>
        <v>0</v>
      </c>
    </row>
    <row r="75" customFormat="false" ht="15" hidden="false" customHeight="true" outlineLevel="0" collapsed="false">
      <c r="A75" s="6" t="s">
        <v>83</v>
      </c>
      <c r="B75" s="7" t="n">
        <v>10304</v>
      </c>
      <c r="C75" s="7" t="n">
        <v>10399</v>
      </c>
      <c r="D75" s="7" t="n">
        <v>3902</v>
      </c>
      <c r="E75" s="7" t="n">
        <v>12000</v>
      </c>
      <c r="F75" s="7" t="n">
        <v>13200</v>
      </c>
      <c r="G75" s="8" t="n">
        <f aca="false">IF(AND(ISNUMBER(E75),ISNUMBER(F75)),F75-E75,"")</f>
        <v>1200</v>
      </c>
      <c r="H75" s="9" t="n">
        <f aca="false">IF(AND(ISNUMBER(E75),ISNUMBER(F75),E75&lt;&gt;0),(F75-E75)/E75,"")</f>
        <v>0.1</v>
      </c>
    </row>
    <row r="76" customFormat="false" ht="15" hidden="false" customHeight="true" outlineLevel="0" collapsed="false">
      <c r="A76" s="6" t="s">
        <v>84</v>
      </c>
      <c r="B76" s="7" t="n">
        <v>0</v>
      </c>
      <c r="C76" s="7" t="n">
        <v>750</v>
      </c>
      <c r="D76" s="7" t="n">
        <v>0</v>
      </c>
      <c r="E76" s="7" t="n">
        <v>600</v>
      </c>
      <c r="F76" s="7" t="n">
        <v>600</v>
      </c>
      <c r="G76" s="8" t="n">
        <f aca="false">IF(AND(ISNUMBER(E76),ISNUMBER(F76)),F76-E76,"")</f>
        <v>0</v>
      </c>
      <c r="H76" s="9" t="n">
        <f aca="false">IF(AND(ISNUMBER(E76),ISNUMBER(F76),E76&lt;&gt;0),(F76-E76)/E76,"")</f>
        <v>0</v>
      </c>
    </row>
    <row r="77" customFormat="false" ht="15" hidden="false" customHeight="true" outlineLevel="0" collapsed="false">
      <c r="A77" s="6" t="s">
        <v>85</v>
      </c>
      <c r="B77" s="7" t="n">
        <v>460</v>
      </c>
      <c r="C77" s="7" t="n">
        <v>254</v>
      </c>
      <c r="D77" s="7" t="n">
        <v>0</v>
      </c>
      <c r="E77" s="7" t="n">
        <v>520</v>
      </c>
      <c r="F77" s="7" t="n">
        <v>520</v>
      </c>
      <c r="G77" s="8" t="n">
        <f aca="false">IF(AND(ISNUMBER(E77),ISNUMBER(F77)),F77-E77,"")</f>
        <v>0</v>
      </c>
      <c r="H77" s="9" t="n">
        <f aca="false">IF(AND(ISNUMBER(E77),ISNUMBER(F77),E77&lt;&gt;0),(F77-E77)/E77,"")</f>
        <v>0</v>
      </c>
    </row>
    <row r="78" customFormat="false" ht="15" hidden="false" customHeight="true" outlineLevel="0" collapsed="false">
      <c r="A78" s="6" t="s">
        <v>86</v>
      </c>
      <c r="B78" s="7" t="n">
        <v>348</v>
      </c>
      <c r="C78" s="7" t="n">
        <v>0</v>
      </c>
      <c r="D78" s="7" t="n">
        <v>0</v>
      </c>
      <c r="E78" s="7" t="n">
        <v>300</v>
      </c>
      <c r="F78" s="7" t="n">
        <v>300</v>
      </c>
      <c r="G78" s="8" t="n">
        <f aca="false">IF(AND(ISNUMBER(E78),ISNUMBER(F78)),F78-E78,"")</f>
        <v>0</v>
      </c>
      <c r="H78" s="9" t="n">
        <f aca="false">IF(AND(ISNUMBER(E78),ISNUMBER(F78),E78&lt;&gt;0),(F78-E78)/E78,"")</f>
        <v>0</v>
      </c>
      <c r="I78" s="16" t="s">
        <v>87</v>
      </c>
    </row>
    <row r="79" customFormat="false" ht="15" hidden="false" customHeight="true" outlineLevel="0" collapsed="false">
      <c r="A79" s="6" t="s">
        <v>88</v>
      </c>
      <c r="B79" s="7" t="n">
        <v>539</v>
      </c>
      <c r="C79" s="7" t="n">
        <v>0</v>
      </c>
      <c r="D79" s="7" t="n">
        <v>0</v>
      </c>
      <c r="E79" s="7" t="n">
        <v>6500</v>
      </c>
      <c r="F79" s="7" t="n">
        <v>1000</v>
      </c>
      <c r="G79" s="8" t="n">
        <f aca="false">IF(AND(ISNUMBER(E79),ISNUMBER(F79)),F79-E79,"")</f>
        <v>-5500</v>
      </c>
      <c r="H79" s="9" t="n">
        <f aca="false">IF(AND(ISNUMBER(E79),ISNUMBER(F79),E79&lt;&gt;0),(F79-E79)/E79,"")</f>
        <v>-0.846153846153846</v>
      </c>
    </row>
    <row r="80" customFormat="false" ht="15" hidden="false" customHeight="true" outlineLevel="0" collapsed="false">
      <c r="A80" s="13" t="s">
        <v>89</v>
      </c>
      <c r="B80" s="14" t="n">
        <f aca="false">SUM(B67:B79)</f>
        <v>96690</v>
      </c>
      <c r="C80" s="14" t="n">
        <f aca="false">SUM(C67:C79)</f>
        <v>106739</v>
      </c>
      <c r="D80" s="14" t="n">
        <f aca="false">SUM(D67:D79)</f>
        <v>53120</v>
      </c>
      <c r="E80" s="14" t="n">
        <f aca="false">SUM(E67:E79)</f>
        <v>112097</v>
      </c>
      <c r="F80" s="14" t="n">
        <f aca="false">SUM(F67:F79)</f>
        <v>113291</v>
      </c>
      <c r="G80" s="14" t="n">
        <f aca="false">IF(AND(ISNUMBER(E80),ISNUMBER(F80)),F80-E80,"")</f>
        <v>1194</v>
      </c>
      <c r="H80" s="15" t="n">
        <f aca="false">IF(AND(ISNUMBER(E80),ISNUMBER(F80),E80&lt;&gt;0),(F80-E80)/E80,"")</f>
        <v>0.0106514893351294</v>
      </c>
    </row>
    <row r="81" customFormat="false" ht="15" hidden="false" customHeight="true" outlineLevel="0" collapsed="false">
      <c r="A81" s="6"/>
      <c r="D81" s="7" t="n">
        <v>2026</v>
      </c>
      <c r="E81" s="7" t="n">
        <v>2027</v>
      </c>
      <c r="G81" s="8" t="str">
        <f aca="false">IF(AND(ISNUMBER(E81),ISNUMBER(F81)),F81-E81,"")</f>
        <v/>
      </c>
      <c r="H81" s="9" t="str">
        <f aca="false">IF(AND(ISNUMBER(E81),ISNUMBER(F81),E81&lt;&gt;0),(F81-E81)/E81,"")</f>
        <v/>
      </c>
    </row>
    <row r="82" customFormat="false" ht="15" hidden="false" customHeight="true" outlineLevel="0" collapsed="false">
      <c r="A82" s="12" t="s">
        <v>90</v>
      </c>
    </row>
    <row r="83" customFormat="false" ht="15" hidden="false" customHeight="true" outlineLevel="0" collapsed="false">
      <c r="A83" s="6" t="s">
        <v>91</v>
      </c>
      <c r="B83" s="7" t="n">
        <v>46360</v>
      </c>
      <c r="C83" s="7" t="n">
        <v>39246</v>
      </c>
      <c r="D83" s="7" t="n">
        <v>26787</v>
      </c>
      <c r="E83" s="7" t="n">
        <v>43721</v>
      </c>
      <c r="F83" s="7" t="n">
        <v>45804</v>
      </c>
      <c r="G83" s="8" t="n">
        <f aca="false">IF(AND(ISNUMBER(E83),ISNUMBER(F83)),F83-E83,"")</f>
        <v>2083</v>
      </c>
      <c r="H83" s="9" t="n">
        <f aca="false">IF(AND(ISNUMBER(E83),ISNUMBER(F83),E83&lt;&gt;0),(F83-E83)/E83,"")</f>
        <v>0.0476430090803047</v>
      </c>
    </row>
    <row r="84" customFormat="false" ht="15" hidden="false" customHeight="true" outlineLevel="0" collapsed="false">
      <c r="A84" s="6" t="s">
        <v>92</v>
      </c>
      <c r="B84" s="7" t="n">
        <v>920</v>
      </c>
      <c r="C84" s="7" t="n">
        <v>318</v>
      </c>
      <c r="D84" s="7" t="n">
        <v>20</v>
      </c>
      <c r="E84" s="7" t="n">
        <v>1000</v>
      </c>
      <c r="F84" s="7" t="n">
        <v>1000</v>
      </c>
      <c r="G84" s="8" t="n">
        <f aca="false">IF(AND(ISNUMBER(E84),ISNUMBER(F84)),F84-E84,"")</f>
        <v>0</v>
      </c>
      <c r="H84" s="9" t="n">
        <f aca="false">IF(AND(ISNUMBER(E84),ISNUMBER(F84),E84&lt;&gt;0),(F84-E84)/E84,"")</f>
        <v>0</v>
      </c>
    </row>
    <row r="85" customFormat="false" ht="15" hidden="false" customHeight="true" outlineLevel="0" collapsed="false">
      <c r="A85" s="6" t="s">
        <v>93</v>
      </c>
      <c r="B85" s="7" t="n">
        <v>13334</v>
      </c>
      <c r="C85" s="7" t="n">
        <v>8666</v>
      </c>
      <c r="D85" s="7" t="n">
        <v>11239</v>
      </c>
      <c r="E85" s="7" t="n">
        <v>14200</v>
      </c>
      <c r="F85" s="7" t="n">
        <v>16000</v>
      </c>
      <c r="G85" s="8" t="n">
        <f aca="false">IF(AND(ISNUMBER(E85),ISNUMBER(F85)),F85-E85,"")</f>
        <v>1800</v>
      </c>
      <c r="H85" s="9" t="n">
        <f aca="false">IF(AND(ISNUMBER(E85),ISNUMBER(F85),E85&lt;&gt;0),(F85-E85)/E85,"")</f>
        <v>0.126760563380282</v>
      </c>
    </row>
    <row r="86" customFormat="false" ht="15" hidden="false" customHeight="true" outlineLevel="0" collapsed="false">
      <c r="A86" s="6" t="s">
        <v>94</v>
      </c>
      <c r="B86" s="7" t="n">
        <v>894</v>
      </c>
      <c r="C86" s="7" t="n">
        <v>282</v>
      </c>
      <c r="D86" s="7" t="n">
        <v>0</v>
      </c>
      <c r="E86" s="7" t="n">
        <v>600</v>
      </c>
      <c r="F86" s="7" t="n">
        <v>600</v>
      </c>
      <c r="G86" s="8" t="n">
        <f aca="false">IF(AND(ISNUMBER(E86),ISNUMBER(F86)),F86-E86,"")</f>
        <v>0</v>
      </c>
      <c r="H86" s="9" t="n">
        <f aca="false">IF(AND(ISNUMBER(E86),ISNUMBER(F86),E86&lt;&gt;0),(F86-E86)/E86,"")</f>
        <v>0</v>
      </c>
    </row>
    <row r="87" customFormat="false" ht="15" hidden="false" customHeight="true" outlineLevel="0" collapsed="false">
      <c r="A87" s="6" t="s">
        <v>95</v>
      </c>
      <c r="B87" s="7" t="n">
        <v>498</v>
      </c>
      <c r="C87" s="7" t="n">
        <v>460</v>
      </c>
      <c r="D87" s="7" t="n">
        <v>12</v>
      </c>
      <c r="E87" s="7" t="n">
        <v>1000</v>
      </c>
      <c r="F87" s="7" t="n">
        <v>1000</v>
      </c>
      <c r="G87" s="8" t="n">
        <f aca="false">IF(AND(ISNUMBER(E87),ISNUMBER(F87)),F87-E87,"")</f>
        <v>0</v>
      </c>
      <c r="H87" s="9" t="n">
        <f aca="false">IF(AND(ISNUMBER(E87),ISNUMBER(F87),E87&lt;&gt;0),(F87-E87)/E87,"")</f>
        <v>0</v>
      </c>
    </row>
    <row r="88" customFormat="false" ht="15" hidden="false" customHeight="true" outlineLevel="0" collapsed="false">
      <c r="A88" s="6" t="s">
        <v>96</v>
      </c>
      <c r="B88" s="7" t="n">
        <v>200</v>
      </c>
      <c r="C88" s="7" t="n">
        <v>95</v>
      </c>
      <c r="D88" s="7" t="n">
        <v>95</v>
      </c>
      <c r="E88" s="7" t="n">
        <v>100</v>
      </c>
      <c r="F88" s="7" t="n">
        <v>100</v>
      </c>
      <c r="G88" s="8" t="n">
        <f aca="false">IF(AND(ISNUMBER(E88),ISNUMBER(F88)),F88-E88,"")</f>
        <v>0</v>
      </c>
      <c r="H88" s="9" t="n">
        <f aca="false">IF(AND(ISNUMBER(E88),ISNUMBER(F88),E88&lt;&gt;0),(F88-E88)/E88,"")</f>
        <v>0</v>
      </c>
    </row>
    <row r="89" customFormat="false" ht="15" hidden="false" customHeight="true" outlineLevel="0" collapsed="false">
      <c r="A89" s="13" t="s">
        <v>97</v>
      </c>
      <c r="B89" s="14" t="n">
        <f aca="false">SUM(B83:B88)</f>
        <v>62206</v>
      </c>
      <c r="C89" s="14" t="n">
        <f aca="false">SUM(C83:C88)</f>
        <v>49067</v>
      </c>
      <c r="D89" s="14" t="n">
        <f aca="false">SUM(D83:D88)</f>
        <v>38153</v>
      </c>
      <c r="E89" s="14" t="n">
        <f aca="false">SUM(E83:E88)</f>
        <v>60621</v>
      </c>
      <c r="F89" s="14" t="n">
        <f aca="false">SUM(F83:F88)</f>
        <v>64504</v>
      </c>
      <c r="G89" s="14" t="n">
        <f aca="false">IF(AND(ISNUMBER(E89),ISNUMBER(F89)),F89-E89,"")</f>
        <v>3883</v>
      </c>
      <c r="H89" s="15" t="n">
        <f aca="false">IF(AND(ISNUMBER(E89),ISNUMBER(F89),E89&lt;&gt;0),(F89-E89)/E89,"")</f>
        <v>0.0640537107602976</v>
      </c>
    </row>
    <row r="90" customFormat="false" ht="15" hidden="false" customHeight="true" outlineLevel="0" collapsed="false">
      <c r="A90" s="12" t="s">
        <v>98</v>
      </c>
    </row>
    <row r="91" customFormat="false" ht="15" hidden="false" customHeight="true" outlineLevel="0" collapsed="false">
      <c r="A91" s="6" t="s">
        <v>99</v>
      </c>
      <c r="B91" s="7" t="n">
        <v>30941</v>
      </c>
      <c r="C91" s="7" t="n">
        <v>32017</v>
      </c>
      <c r="D91" s="7" t="n">
        <v>20283</v>
      </c>
      <c r="E91" s="7" t="n">
        <v>33021</v>
      </c>
      <c r="F91" s="7" t="n">
        <v>34011</v>
      </c>
      <c r="G91" s="8" t="n">
        <f aca="false">IF(AND(ISNUMBER(E91),ISNUMBER(F91)),F91-E91,"")</f>
        <v>990</v>
      </c>
      <c r="H91" s="9" t="n">
        <f aca="false">IF(AND(ISNUMBER(E91),ISNUMBER(F91),E91&lt;&gt;0),(F91-E91)/E91,"")</f>
        <v>0.0299809212319433</v>
      </c>
    </row>
    <row r="92" customFormat="false" ht="15" hidden="false" customHeight="true" outlineLevel="0" collapsed="false">
      <c r="A92" s="6" t="s">
        <v>100</v>
      </c>
      <c r="B92" s="7" t="n">
        <v>40884</v>
      </c>
      <c r="C92" s="7" t="n">
        <v>40939</v>
      </c>
      <c r="D92" s="7" t="n">
        <v>21059</v>
      </c>
      <c r="E92" s="7" t="n">
        <v>42084</v>
      </c>
      <c r="F92" s="7" t="n">
        <v>43347</v>
      </c>
      <c r="G92" s="8" t="n">
        <f aca="false">IF(AND(ISNUMBER(E92),ISNUMBER(F92)),F92-E92,"")</f>
        <v>1263</v>
      </c>
      <c r="H92" s="9" t="n">
        <f aca="false">IF(AND(ISNUMBER(E92),ISNUMBER(F92),E92&lt;&gt;0),(F92-E92)/E92,"")</f>
        <v>0.0300114057599088</v>
      </c>
    </row>
    <row r="93" customFormat="false" ht="15" hidden="false" customHeight="true" outlineLevel="0" collapsed="false">
      <c r="A93" s="6" t="s">
        <v>101</v>
      </c>
      <c r="B93" s="7" t="n">
        <v>284</v>
      </c>
      <c r="C93" s="7" t="n">
        <v>604</v>
      </c>
      <c r="D93" s="7" t="n">
        <v>50</v>
      </c>
      <c r="E93" s="7" t="n">
        <v>750</v>
      </c>
      <c r="F93" s="7" t="n">
        <v>750</v>
      </c>
      <c r="G93" s="8" t="n">
        <f aca="false">IF(AND(ISNUMBER(E93),ISNUMBER(F93)),F93-E93,"")</f>
        <v>0</v>
      </c>
      <c r="H93" s="9" t="n">
        <f aca="false">IF(AND(ISNUMBER(E93),ISNUMBER(F93),E93&lt;&gt;0),(F93-E93)/E93,"")</f>
        <v>0</v>
      </c>
    </row>
    <row r="94" customFormat="false" ht="15" hidden="false" customHeight="true" outlineLevel="0" collapsed="false">
      <c r="A94" s="6" t="s">
        <v>102</v>
      </c>
      <c r="B94" s="7" t="n">
        <v>18039</v>
      </c>
      <c r="C94" s="7" t="n">
        <v>22815</v>
      </c>
      <c r="D94" s="7" t="n">
        <v>20641</v>
      </c>
      <c r="E94" s="7" t="n">
        <v>24100</v>
      </c>
      <c r="F94" s="7" t="n">
        <v>25709</v>
      </c>
      <c r="G94" s="8" t="n">
        <f aca="false">IF(AND(ISNUMBER(E94),ISNUMBER(F94)),F94-E94,"")</f>
        <v>1609</v>
      </c>
      <c r="H94" s="9" t="n">
        <f aca="false">IF(AND(ISNUMBER(E94),ISNUMBER(F94),E94&lt;&gt;0),(F94-E94)/E94,"")</f>
        <v>0.0667634854771784</v>
      </c>
    </row>
    <row r="95" customFormat="false" ht="15" hidden="false" customHeight="true" outlineLevel="0" collapsed="false">
      <c r="A95" s="6" t="s">
        <v>103</v>
      </c>
      <c r="B95" s="7" t="n">
        <v>0</v>
      </c>
      <c r="C95" s="7" t="n">
        <v>0</v>
      </c>
      <c r="D95" s="7" t="n">
        <v>35</v>
      </c>
      <c r="E95" s="7" t="n">
        <v>500</v>
      </c>
      <c r="F95" s="7" t="n">
        <v>500</v>
      </c>
      <c r="G95" s="8" t="n">
        <f aca="false">IF(AND(ISNUMBER(E95),ISNUMBER(F95)),F95-E95,"")</f>
        <v>0</v>
      </c>
      <c r="H95" s="9" t="n">
        <f aca="false">IF(AND(ISNUMBER(E95),ISNUMBER(F95),E95&lt;&gt;0),(F95-E95)/E95,"")</f>
        <v>0</v>
      </c>
    </row>
    <row r="96" customFormat="false" ht="15" hidden="false" customHeight="true" outlineLevel="0" collapsed="false">
      <c r="A96" s="6" t="s">
        <v>104</v>
      </c>
      <c r="B96" s="7" t="n">
        <v>521</v>
      </c>
      <c r="C96" s="7" t="n">
        <v>547</v>
      </c>
      <c r="D96" s="7" t="n">
        <v>158</v>
      </c>
      <c r="E96" s="7" t="n">
        <v>825</v>
      </c>
      <c r="F96" s="7" t="n">
        <v>550</v>
      </c>
      <c r="G96" s="8" t="n">
        <f aca="false">IF(AND(ISNUMBER(E96),ISNUMBER(F96)),F96-E96,"")</f>
        <v>-275</v>
      </c>
      <c r="H96" s="9" t="n">
        <f aca="false">IF(AND(ISNUMBER(E96),ISNUMBER(F96),E96&lt;&gt;0),(F96-E96)/E96,"")</f>
        <v>-0.333333333333333</v>
      </c>
    </row>
    <row r="97" customFormat="false" ht="15" hidden="false" customHeight="true" outlineLevel="0" collapsed="false">
      <c r="A97" s="6" t="s">
        <v>105</v>
      </c>
      <c r="B97" s="7" t="n">
        <v>857</v>
      </c>
      <c r="C97" s="7" t="n">
        <v>530</v>
      </c>
      <c r="D97" s="7" t="n">
        <v>230</v>
      </c>
      <c r="E97" s="7" t="n">
        <v>700</v>
      </c>
      <c r="F97" s="7" t="n">
        <v>700</v>
      </c>
      <c r="G97" s="8" t="n">
        <f aca="false">IF(AND(ISNUMBER(E97),ISNUMBER(F97)),F97-E97,"")</f>
        <v>0</v>
      </c>
      <c r="H97" s="9" t="n">
        <f aca="false">IF(AND(ISNUMBER(E97),ISNUMBER(F97),E97&lt;&gt;0),(F97-E97)/E97,"")</f>
        <v>0</v>
      </c>
    </row>
    <row r="98" customFormat="false" ht="15" hidden="false" customHeight="true" outlineLevel="0" collapsed="false">
      <c r="A98" s="13" t="s">
        <v>106</v>
      </c>
      <c r="B98" s="14" t="n">
        <f aca="false">SUM(B91:B97)</f>
        <v>91526</v>
      </c>
      <c r="C98" s="14" t="n">
        <f aca="false">SUM(C91:C97)</f>
        <v>97452</v>
      </c>
      <c r="D98" s="14" t="n">
        <f aca="false">SUM(D91:D97)</f>
        <v>62456</v>
      </c>
      <c r="E98" s="14" t="n">
        <f aca="false">SUM(E91:E97)</f>
        <v>101980</v>
      </c>
      <c r="F98" s="14" t="n">
        <f aca="false">SUM(F91:F97)</f>
        <v>105567</v>
      </c>
      <c r="G98" s="14" t="n">
        <f aca="false">IF(AND(ISNUMBER(E98),ISNUMBER(F98)),F98-E98,"")</f>
        <v>3587</v>
      </c>
      <c r="H98" s="15" t="n">
        <f aca="false">IF(AND(ISNUMBER(E98),ISNUMBER(F98),E98&lt;&gt;0),(F98-E98)/E98,"")</f>
        <v>0.0351735634438125</v>
      </c>
    </row>
    <row r="99" customFormat="false" ht="15" hidden="false" customHeight="true" outlineLevel="0" collapsed="false">
      <c r="A99" s="6"/>
      <c r="D99" s="7" t="n">
        <v>2026</v>
      </c>
      <c r="E99" s="7" t="n">
        <v>2027</v>
      </c>
      <c r="G99" s="8" t="str">
        <f aca="false">IF(AND(ISNUMBER(E99),ISNUMBER(F99)),F99-E99,"")</f>
        <v/>
      </c>
      <c r="H99" s="9" t="str">
        <f aca="false">IF(AND(ISNUMBER(E99),ISNUMBER(F99),E99&lt;&gt;0),(F99-E99)/E99,"")</f>
        <v/>
      </c>
    </row>
    <row r="100" customFormat="false" ht="15" hidden="false" customHeight="true" outlineLevel="0" collapsed="false">
      <c r="A100" s="12" t="s">
        <v>107</v>
      </c>
    </row>
    <row r="101" customFormat="false" ht="15" hidden="false" customHeight="true" outlineLevel="0" collapsed="false">
      <c r="A101" s="6" t="s">
        <v>108</v>
      </c>
      <c r="B101" s="7" t="n">
        <v>13043</v>
      </c>
      <c r="C101" s="7" t="n">
        <v>13785</v>
      </c>
      <c r="D101" s="7" t="n">
        <v>14813</v>
      </c>
      <c r="E101" s="7" t="n">
        <v>16000</v>
      </c>
      <c r="F101" s="7" t="n">
        <v>16480</v>
      </c>
      <c r="G101" s="8" t="n">
        <f aca="false">IF(AND(ISNUMBER(E101),ISNUMBER(F101)),F101-E101,"")</f>
        <v>480</v>
      </c>
      <c r="H101" s="9" t="n">
        <f aca="false">IF(AND(ISNUMBER(E101),ISNUMBER(F101),E101&lt;&gt;0),(F101-E101)/E101,"")</f>
        <v>0.03</v>
      </c>
    </row>
    <row r="102" customFormat="false" ht="15" hidden="false" customHeight="true" outlineLevel="0" collapsed="false">
      <c r="A102" s="6" t="s">
        <v>109</v>
      </c>
      <c r="B102" s="7" t="n">
        <v>0</v>
      </c>
      <c r="C102" s="7" t="n">
        <v>570</v>
      </c>
      <c r="D102" s="7" t="n">
        <v>2139</v>
      </c>
      <c r="E102" s="7" t="n">
        <v>2000</v>
      </c>
      <c r="F102" s="7" t="n">
        <v>2060</v>
      </c>
      <c r="G102" s="8" t="n">
        <f aca="false">IF(AND(ISNUMBER(E102),ISNUMBER(F102)),F102-E102,"")</f>
        <v>60</v>
      </c>
      <c r="H102" s="9" t="n">
        <f aca="false">IF(AND(ISNUMBER(E102),ISNUMBER(F102),E102&lt;&gt;0),(F102-E102)/E102,"")</f>
        <v>0.03</v>
      </c>
    </row>
    <row r="103" customFormat="false" ht="15" hidden="false" customHeight="true" outlineLevel="0" collapsed="false">
      <c r="A103" s="6" t="s">
        <v>110</v>
      </c>
      <c r="B103" s="7" t="n">
        <v>770</v>
      </c>
      <c r="C103" s="7" t="n">
        <v>0</v>
      </c>
      <c r="D103" s="7" t="n">
        <v>800</v>
      </c>
      <c r="E103" s="7" t="n">
        <v>1500</v>
      </c>
      <c r="F103" s="7" t="n">
        <v>1600</v>
      </c>
      <c r="G103" s="8" t="n">
        <f aca="false">IF(AND(ISNUMBER(E103),ISNUMBER(F103)),F103-E103,"")</f>
        <v>100</v>
      </c>
      <c r="H103" s="9" t="n">
        <f aca="false">IF(AND(ISNUMBER(E103),ISNUMBER(F103),E103&lt;&gt;0),(F103-E103)/E103,"")</f>
        <v>0.0666666666666667</v>
      </c>
      <c r="I103" s="16" t="s">
        <v>111</v>
      </c>
    </row>
    <row r="104" customFormat="false" ht="15" hidden="false" customHeight="true" outlineLevel="0" collapsed="false">
      <c r="A104" s="6" t="s">
        <v>112</v>
      </c>
      <c r="B104" s="7" t="n">
        <v>1948</v>
      </c>
      <c r="C104" s="7" t="n">
        <v>1060</v>
      </c>
      <c r="D104" s="7" t="n">
        <v>762</v>
      </c>
      <c r="E104" s="7" t="n">
        <v>4000</v>
      </c>
      <c r="F104" s="7" t="n">
        <v>4000</v>
      </c>
      <c r="G104" s="8" t="n">
        <f aca="false">IF(AND(ISNUMBER(E104),ISNUMBER(F104)),F104-E104,"")</f>
        <v>0</v>
      </c>
      <c r="H104" s="9" t="n">
        <f aca="false">IF(AND(ISNUMBER(E104),ISNUMBER(F104),E104&lt;&gt;0),(F104-E104)/E104,"")</f>
        <v>0</v>
      </c>
    </row>
    <row r="105" customFormat="false" ht="15" hidden="false" customHeight="true" outlineLevel="0" collapsed="false">
      <c r="A105" s="6" t="s">
        <v>113</v>
      </c>
      <c r="B105" s="7" t="n">
        <v>254</v>
      </c>
      <c r="C105" s="7" t="n">
        <v>155</v>
      </c>
      <c r="D105" s="7" t="n">
        <v>172</v>
      </c>
      <c r="E105" s="7" t="n">
        <v>700</v>
      </c>
      <c r="F105" s="7" t="n">
        <v>800</v>
      </c>
      <c r="G105" s="8" t="n">
        <f aca="false">IF(AND(ISNUMBER(E105),ISNUMBER(F105)),F105-E105,"")</f>
        <v>100</v>
      </c>
      <c r="H105" s="9" t="n">
        <f aca="false">IF(AND(ISNUMBER(E105),ISNUMBER(F105),E105&lt;&gt;0),(F105-E105)/E105,"")</f>
        <v>0.142857142857143</v>
      </c>
    </row>
    <row r="106" customFormat="false" ht="15" hidden="false" customHeight="true" outlineLevel="0" collapsed="false">
      <c r="A106" s="6" t="s">
        <v>114</v>
      </c>
      <c r="B106" s="7" t="n">
        <v>166</v>
      </c>
      <c r="C106" s="7" t="n">
        <v>231</v>
      </c>
      <c r="D106" s="7" t="n">
        <v>0</v>
      </c>
      <c r="E106" s="7" t="n">
        <v>500</v>
      </c>
      <c r="F106" s="7" t="n">
        <v>300</v>
      </c>
      <c r="G106" s="8" t="n">
        <f aca="false">IF(AND(ISNUMBER(E106),ISNUMBER(F106)),F106-E106,"")</f>
        <v>-200</v>
      </c>
      <c r="H106" s="9" t="n">
        <f aca="false">IF(AND(ISNUMBER(E106),ISNUMBER(F106),E106&lt;&gt;0),(F106-E106)/E106,"")</f>
        <v>-0.4</v>
      </c>
    </row>
    <row r="107" customFormat="false" ht="15" hidden="false" customHeight="true" outlineLevel="0" collapsed="false">
      <c r="A107" s="6" t="s">
        <v>115</v>
      </c>
      <c r="B107" s="7" t="n">
        <v>0</v>
      </c>
      <c r="C107" s="7" t="n">
        <v>200</v>
      </c>
      <c r="D107" s="7" t="n">
        <v>200</v>
      </c>
      <c r="E107" s="7" t="n">
        <v>220</v>
      </c>
      <c r="F107" s="7" t="n">
        <v>300</v>
      </c>
      <c r="G107" s="8" t="n">
        <f aca="false">IF(AND(ISNUMBER(E107),ISNUMBER(F107)),F107-E107,"")</f>
        <v>80</v>
      </c>
      <c r="H107" s="9" t="n">
        <f aca="false">IF(AND(ISNUMBER(E107),ISNUMBER(F107),E107&lt;&gt;0),(F107-E107)/E107,"")</f>
        <v>0.363636363636364</v>
      </c>
    </row>
    <row r="108" customFormat="false" ht="15" hidden="false" customHeight="true" outlineLevel="0" collapsed="false">
      <c r="A108" s="13" t="s">
        <v>116</v>
      </c>
      <c r="B108" s="14" t="n">
        <f aca="false">SUM(B101:B107)</f>
        <v>16181</v>
      </c>
      <c r="C108" s="14" t="n">
        <f aca="false">SUM(C101:C107)</f>
        <v>16001</v>
      </c>
      <c r="D108" s="14" t="n">
        <f aca="false">SUM(D101:D107)</f>
        <v>18886</v>
      </c>
      <c r="E108" s="14" t="n">
        <f aca="false">SUM(E101:E107)</f>
        <v>24920</v>
      </c>
      <c r="F108" s="14" t="n">
        <f aca="false">SUM(F101:F107)</f>
        <v>25540</v>
      </c>
      <c r="G108" s="14" t="n">
        <f aca="false">IF(AND(ISNUMBER(E108),ISNUMBER(F108)),F108-E108,"")</f>
        <v>620</v>
      </c>
      <c r="H108" s="15" t="n">
        <f aca="false">IF(AND(ISNUMBER(E108),ISNUMBER(F108),E108&lt;&gt;0),(F108-E108)/E108,"")</f>
        <v>0.0248796147672552</v>
      </c>
    </row>
    <row r="109" customFormat="false" ht="15" hidden="false" customHeight="true" outlineLevel="0" collapsed="false">
      <c r="A109" s="12" t="s">
        <v>117</v>
      </c>
    </row>
    <row r="110" customFormat="false" ht="15" hidden="false" customHeight="true" outlineLevel="0" collapsed="false">
      <c r="A110" s="6" t="s">
        <v>118</v>
      </c>
      <c r="B110" s="7" t="n">
        <v>9922</v>
      </c>
      <c r="C110" s="7" t="n">
        <v>12488</v>
      </c>
      <c r="D110" s="7" t="n">
        <v>3962</v>
      </c>
      <c r="E110" s="7" t="n">
        <v>22000</v>
      </c>
      <c r="F110" s="7" t="n">
        <v>24200</v>
      </c>
      <c r="G110" s="8" t="n">
        <f aca="false">IF(AND(ISNUMBER(E110),ISNUMBER(F110)),F110-E110,"")</f>
        <v>2200</v>
      </c>
      <c r="H110" s="9" t="n">
        <f aca="false">IF(AND(ISNUMBER(E110),ISNUMBER(F110),E110&lt;&gt;0),(F110-E110)/E110,"")</f>
        <v>0.1</v>
      </c>
      <c r="I110" s="16" t="s">
        <v>119</v>
      </c>
    </row>
    <row r="111" customFormat="false" ht="15" hidden="false" customHeight="true" outlineLevel="0" collapsed="false">
      <c r="A111" s="6" t="s">
        <v>120</v>
      </c>
      <c r="B111" s="7" t="n">
        <v>474</v>
      </c>
      <c r="C111" s="7" t="n">
        <v>896</v>
      </c>
      <c r="D111" s="7" t="n">
        <v>661</v>
      </c>
      <c r="E111" s="7" t="n">
        <v>798</v>
      </c>
      <c r="F111" s="7" t="n">
        <v>822</v>
      </c>
      <c r="G111" s="8" t="n">
        <f aca="false">IF(AND(ISNUMBER(E111),ISNUMBER(F111)),F111-E111,"")</f>
        <v>24</v>
      </c>
      <c r="H111" s="9" t="n">
        <f aca="false">IF(AND(ISNUMBER(E111),ISNUMBER(F111),E111&lt;&gt;0),(F111-E111)/E111,"")</f>
        <v>0.0300751879699248</v>
      </c>
    </row>
    <row r="112" customFormat="false" ht="15" hidden="false" customHeight="true" outlineLevel="0" collapsed="false">
      <c r="A112" s="6" t="s">
        <v>121</v>
      </c>
      <c r="B112" s="7" t="n">
        <v>750</v>
      </c>
      <c r="C112" s="7" t="n">
        <v>375</v>
      </c>
      <c r="D112" s="7" t="n">
        <v>945</v>
      </c>
      <c r="E112" s="7" t="n">
        <v>3000</v>
      </c>
      <c r="F112" s="7" t="n">
        <v>7000</v>
      </c>
      <c r="G112" s="8" t="n">
        <f aca="false">IF(AND(ISNUMBER(E112),ISNUMBER(F112)),F112-E112,"")</f>
        <v>4000</v>
      </c>
      <c r="H112" s="9" t="n">
        <f aca="false">IF(AND(ISNUMBER(E112),ISNUMBER(F112),E112&lt;&gt;0),(F112-E112)/E112,"")</f>
        <v>1.33333333333333</v>
      </c>
      <c r="I112" s="16" t="s">
        <v>122</v>
      </c>
    </row>
    <row r="113" customFormat="false" ht="15" hidden="false" customHeight="true" outlineLevel="0" collapsed="false">
      <c r="A113" s="6" t="s">
        <v>123</v>
      </c>
      <c r="B113" s="7" t="n">
        <v>5087</v>
      </c>
      <c r="C113" s="7" t="n">
        <v>5515</v>
      </c>
      <c r="D113" s="7" t="n">
        <v>3335</v>
      </c>
      <c r="E113" s="7" t="n">
        <v>11000</v>
      </c>
      <c r="F113" s="7" t="n">
        <v>12100</v>
      </c>
      <c r="G113" s="8" t="n">
        <f aca="false">IF(AND(ISNUMBER(E113),ISNUMBER(F113)),F113-E113,"")</f>
        <v>1100</v>
      </c>
      <c r="H113" s="9" t="n">
        <f aca="false">IF(AND(ISNUMBER(E113),ISNUMBER(F113),E113&lt;&gt;0),(F113-E113)/E113,"")</f>
        <v>0.1</v>
      </c>
      <c r="I113" s="16" t="s">
        <v>124</v>
      </c>
    </row>
    <row r="114" customFormat="false" ht="15" hidden="false" customHeight="true" outlineLevel="0" collapsed="false">
      <c r="A114" s="6" t="s">
        <v>125</v>
      </c>
      <c r="B114" s="7" t="n">
        <v>105</v>
      </c>
      <c r="C114" s="7" t="n">
        <v>80</v>
      </c>
      <c r="D114" s="7" t="n">
        <v>0</v>
      </c>
      <c r="E114" s="7" t="n">
        <v>120</v>
      </c>
      <c r="F114" s="7" t="n">
        <v>120</v>
      </c>
      <c r="G114" s="8" t="n">
        <f aca="false">IF(AND(ISNUMBER(E114),ISNUMBER(F114)),F114-E114,"")</f>
        <v>0</v>
      </c>
      <c r="H114" s="9" t="n">
        <f aca="false">IF(AND(ISNUMBER(E114),ISNUMBER(F114),E114&lt;&gt;0),(F114-E114)/E114,"")</f>
        <v>0</v>
      </c>
    </row>
    <row r="115" customFormat="false" ht="15" hidden="false" customHeight="true" outlineLevel="0" collapsed="false">
      <c r="A115" s="6" t="s">
        <v>126</v>
      </c>
      <c r="B115" s="7" t="n">
        <v>584</v>
      </c>
      <c r="C115" s="7" t="n">
        <v>497</v>
      </c>
      <c r="D115" s="7" t="n">
        <v>110</v>
      </c>
      <c r="E115" s="7" t="n">
        <v>2000</v>
      </c>
      <c r="F115" s="7" t="n">
        <v>3000</v>
      </c>
      <c r="G115" s="8" t="n">
        <f aca="false">IF(AND(ISNUMBER(E115),ISNUMBER(F115)),F115-E115,"")</f>
        <v>1000</v>
      </c>
      <c r="H115" s="9" t="n">
        <f aca="false">IF(AND(ISNUMBER(E115),ISNUMBER(F115),E115&lt;&gt;0),(F115-E115)/E115,"")</f>
        <v>0.5</v>
      </c>
    </row>
    <row r="116" customFormat="false" ht="15" hidden="false" customHeight="true" outlineLevel="0" collapsed="false">
      <c r="A116" s="13" t="s">
        <v>127</v>
      </c>
      <c r="B116" s="14" t="n">
        <f aca="false">SUM(B110:B115)</f>
        <v>16922</v>
      </c>
      <c r="C116" s="14" t="n">
        <f aca="false">SUM(C110:C115)</f>
        <v>19851</v>
      </c>
      <c r="D116" s="14" t="n">
        <f aca="false">SUM(D110:D115)</f>
        <v>9013</v>
      </c>
      <c r="E116" s="14" t="n">
        <f aca="false">SUM(E110:E115)</f>
        <v>38918</v>
      </c>
      <c r="F116" s="14" t="n">
        <f aca="false">SUM(F110:F115)</f>
        <v>47242</v>
      </c>
      <c r="G116" s="14" t="n">
        <f aca="false">IF(AND(ISNUMBER(E116),ISNUMBER(F116)),F116-E116,"")</f>
        <v>8324</v>
      </c>
      <c r="H116" s="15" t="n">
        <f aca="false">IF(AND(ISNUMBER(E116),ISNUMBER(F116),E116&lt;&gt;0),(F116-E116)/E116,"")</f>
        <v>0.213885605632355</v>
      </c>
    </row>
    <row r="117" customFormat="false" ht="15" hidden="false" customHeight="true" outlineLevel="0" collapsed="false">
      <c r="A117" s="6"/>
      <c r="D117" s="7" t="n">
        <v>2026</v>
      </c>
      <c r="E117" s="7" t="n">
        <v>2027</v>
      </c>
      <c r="G117" s="8" t="str">
        <f aca="false">IF(AND(ISNUMBER(E117),ISNUMBER(F117)),F117-E117,"")</f>
        <v/>
      </c>
      <c r="H117" s="9" t="str">
        <f aca="false">IF(AND(ISNUMBER(E117),ISNUMBER(F117),E117&lt;&gt;0),(F117-E117)/E117,"")</f>
        <v/>
      </c>
    </row>
    <row r="118" customFormat="false" ht="15" hidden="false" customHeight="true" outlineLevel="0" collapsed="false">
      <c r="A118" s="12" t="s">
        <v>128</v>
      </c>
    </row>
    <row r="119" customFormat="false" ht="15" hidden="false" customHeight="true" outlineLevel="0" collapsed="false">
      <c r="A119" s="6" t="s">
        <v>129</v>
      </c>
      <c r="B119" s="7" t="n">
        <v>24232</v>
      </c>
      <c r="C119" s="7" t="n">
        <v>25583</v>
      </c>
      <c r="D119" s="7" t="n">
        <v>13143</v>
      </c>
      <c r="E119" s="7" t="n">
        <v>26287</v>
      </c>
      <c r="F119" s="7" t="n">
        <v>27075</v>
      </c>
      <c r="G119" s="8" t="n">
        <f aca="false">IF(AND(ISNUMBER(E119),ISNUMBER(F119)),F119-E119,"")</f>
        <v>788</v>
      </c>
      <c r="H119" s="9" t="n">
        <f aca="false">IF(AND(ISNUMBER(E119),ISNUMBER(F119),E119&lt;&gt;0),(F119-E119)/E119,"")</f>
        <v>0.029976794613307</v>
      </c>
    </row>
    <row r="120" customFormat="false" ht="15" hidden="false" customHeight="true" outlineLevel="0" collapsed="false">
      <c r="A120" s="6" t="s">
        <v>130</v>
      </c>
      <c r="B120" s="7" t="n">
        <v>16329</v>
      </c>
      <c r="C120" s="7" t="n">
        <v>17237</v>
      </c>
      <c r="D120" s="7" t="n">
        <v>10826</v>
      </c>
      <c r="E120" s="7" t="n">
        <v>17727</v>
      </c>
      <c r="F120" s="7" t="n">
        <v>18258</v>
      </c>
      <c r="G120" s="8" t="n">
        <f aca="false">IF(AND(ISNUMBER(E120),ISNUMBER(F120)),F120-E120,"")</f>
        <v>531</v>
      </c>
      <c r="H120" s="9" t="n">
        <f aca="false">IF(AND(ISNUMBER(E120),ISNUMBER(F120),E120&lt;&gt;0),(F120-E120)/E120,"")</f>
        <v>0.0299543069893383</v>
      </c>
    </row>
    <row r="121" customFormat="false" ht="15" hidden="false" customHeight="true" outlineLevel="0" collapsed="false">
      <c r="A121" s="6" t="s">
        <v>131</v>
      </c>
      <c r="B121" s="7" t="n">
        <v>30687</v>
      </c>
      <c r="C121" s="7" t="n">
        <v>41393</v>
      </c>
      <c r="D121" s="7" t="n">
        <v>16801</v>
      </c>
      <c r="E121" s="7" t="n">
        <v>30134</v>
      </c>
      <c r="F121" s="7" t="n">
        <v>31038</v>
      </c>
      <c r="G121" s="8" t="n">
        <f aca="false">IF(AND(ISNUMBER(E121),ISNUMBER(F121)),F121-E121,"")</f>
        <v>904</v>
      </c>
      <c r="H121" s="9" t="n">
        <f aca="false">IF(AND(ISNUMBER(E121),ISNUMBER(F121),E121&lt;&gt;0),(F121-E121)/E121,"")</f>
        <v>0.0299993362978695</v>
      </c>
    </row>
    <row r="122" customFormat="false" ht="15" hidden="false" customHeight="true" outlineLevel="0" collapsed="false">
      <c r="A122" s="6" t="s">
        <v>132</v>
      </c>
      <c r="B122" s="7" t="n">
        <v>24002</v>
      </c>
      <c r="C122" s="7" t="n">
        <v>26717</v>
      </c>
      <c r="D122" s="7" t="n">
        <v>16063</v>
      </c>
      <c r="E122" s="7" t="n">
        <v>25805</v>
      </c>
      <c r="F122" s="7" t="n">
        <v>26579</v>
      </c>
      <c r="G122" s="8" t="n">
        <f aca="false">IF(AND(ISNUMBER(E122),ISNUMBER(F122)),F122-E122,"")</f>
        <v>774</v>
      </c>
      <c r="H122" s="9" t="n">
        <f aca="false">IF(AND(ISNUMBER(E122),ISNUMBER(F122),E122&lt;&gt;0),(F122-E122)/E122,"")</f>
        <v>0.0299941871730285</v>
      </c>
    </row>
    <row r="123" customFormat="false" ht="15" hidden="false" customHeight="true" outlineLevel="0" collapsed="false">
      <c r="A123" s="6" t="s">
        <v>133</v>
      </c>
      <c r="B123" s="7" t="n">
        <v>44000</v>
      </c>
      <c r="C123" s="7" t="n">
        <v>36000</v>
      </c>
      <c r="D123" s="7" t="n">
        <v>23400</v>
      </c>
      <c r="E123" s="7" t="n">
        <v>48000</v>
      </c>
      <c r="F123" s="7" t="n">
        <v>49440</v>
      </c>
      <c r="G123" s="8" t="n">
        <f aca="false">IF(AND(ISNUMBER(E123),ISNUMBER(F123)),F123-E123,"")</f>
        <v>1440</v>
      </c>
      <c r="H123" s="9" t="n">
        <f aca="false">IF(AND(ISNUMBER(E123),ISNUMBER(F123),E123&lt;&gt;0),(F123-E123)/E123,"")</f>
        <v>0.03</v>
      </c>
    </row>
    <row r="124" customFormat="false" ht="15" hidden="false" customHeight="true" outlineLevel="0" collapsed="false">
      <c r="A124" s="6" t="s">
        <v>134</v>
      </c>
      <c r="B124" s="7" t="n">
        <v>276</v>
      </c>
      <c r="C124" s="7" t="n">
        <v>0</v>
      </c>
      <c r="D124" s="7" t="n">
        <v>0</v>
      </c>
      <c r="E124" s="7" t="n">
        <v>1500</v>
      </c>
      <c r="F124" s="7" t="n">
        <v>1500</v>
      </c>
      <c r="G124" s="8" t="n">
        <f aca="false">IF(AND(ISNUMBER(E124),ISNUMBER(F124)),F124-E124,"")</f>
        <v>0</v>
      </c>
      <c r="H124" s="9" t="n">
        <f aca="false">IF(AND(ISNUMBER(E124),ISNUMBER(F124),E124&lt;&gt;0),(F124-E124)/E124,"")</f>
        <v>0</v>
      </c>
    </row>
    <row r="125" customFormat="false" ht="15" hidden="false" customHeight="true" outlineLevel="0" collapsed="false">
      <c r="A125" s="6" t="s">
        <v>135</v>
      </c>
      <c r="B125" s="7" t="n">
        <v>1200</v>
      </c>
      <c r="C125" s="7" t="n">
        <v>1200</v>
      </c>
      <c r="D125" s="7" t="n">
        <v>600</v>
      </c>
      <c r="E125" s="7" t="n">
        <v>1500</v>
      </c>
      <c r="F125" s="7" t="n">
        <v>1500</v>
      </c>
      <c r="G125" s="8" t="n">
        <f aca="false">IF(AND(ISNUMBER(E125),ISNUMBER(F125)),F125-E125,"")</f>
        <v>0</v>
      </c>
      <c r="H125" s="9" t="n">
        <f aca="false">IF(AND(ISNUMBER(E125),ISNUMBER(F125),E125&lt;&gt;0),(F125-E125)/E125,"")</f>
        <v>0</v>
      </c>
    </row>
    <row r="126" customFormat="false" ht="15" hidden="false" customHeight="true" outlineLevel="0" collapsed="false">
      <c r="A126" s="6" t="s">
        <v>136</v>
      </c>
      <c r="B126" s="7" t="n">
        <v>0</v>
      </c>
      <c r="C126" s="7" t="n">
        <v>0</v>
      </c>
      <c r="D126" s="7" t="n">
        <v>0</v>
      </c>
      <c r="E126" s="7" t="n">
        <v>500</v>
      </c>
      <c r="F126" s="7" t="n">
        <v>500</v>
      </c>
      <c r="G126" s="8" t="n">
        <f aca="false">IF(AND(ISNUMBER(E126),ISNUMBER(F126)),F126-E126,"")</f>
        <v>0</v>
      </c>
      <c r="H126" s="9" t="n">
        <f aca="false">IF(AND(ISNUMBER(E126),ISNUMBER(F126),E126&lt;&gt;0),(F126-E126)/E126,"")</f>
        <v>0</v>
      </c>
    </row>
    <row r="127" customFormat="false" ht="15" hidden="false" customHeight="true" outlineLevel="0" collapsed="false">
      <c r="A127" s="6" t="s">
        <v>137</v>
      </c>
      <c r="B127" s="7" t="n">
        <v>197</v>
      </c>
      <c r="C127" s="7" t="n">
        <v>2117</v>
      </c>
      <c r="D127" s="7" t="n">
        <v>19</v>
      </c>
      <c r="E127" s="7" t="n">
        <v>1800</v>
      </c>
      <c r="F127" s="7" t="n">
        <v>1800</v>
      </c>
      <c r="G127" s="8" t="n">
        <f aca="false">IF(AND(ISNUMBER(E127),ISNUMBER(F127)),F127-E127,"")</f>
        <v>0</v>
      </c>
      <c r="H127" s="9" t="n">
        <f aca="false">IF(AND(ISNUMBER(E127),ISNUMBER(F127),E127&lt;&gt;0),(F127-E127)/E127,"")</f>
        <v>0</v>
      </c>
    </row>
    <row r="128" customFormat="false" ht="15" hidden="false" customHeight="true" outlineLevel="0" collapsed="false">
      <c r="A128" s="6" t="s">
        <v>138</v>
      </c>
      <c r="B128" s="7" t="n">
        <v>870</v>
      </c>
      <c r="C128" s="7" t="n">
        <v>0</v>
      </c>
      <c r="D128" s="7" t="n">
        <v>0</v>
      </c>
      <c r="E128" s="7" t="n">
        <v>150</v>
      </c>
      <c r="F128" s="7" t="n">
        <v>150</v>
      </c>
      <c r="G128" s="8" t="n">
        <f aca="false">IF(AND(ISNUMBER(E128),ISNUMBER(F128)),F128-E128,"")</f>
        <v>0</v>
      </c>
      <c r="H128" s="9" t="n">
        <f aca="false">IF(AND(ISNUMBER(E128),ISNUMBER(F128),E128&lt;&gt;0),(F128-E128)/E128,"")</f>
        <v>0</v>
      </c>
    </row>
    <row r="129" customFormat="false" ht="15" hidden="false" customHeight="true" outlineLevel="0" collapsed="false">
      <c r="A129" s="6" t="s">
        <v>139</v>
      </c>
      <c r="B129" s="7" t="n">
        <v>4875</v>
      </c>
      <c r="C129" s="7" t="n">
        <v>4965</v>
      </c>
      <c r="D129" s="7" t="n">
        <v>2085</v>
      </c>
      <c r="E129" s="7" t="n">
        <v>5500</v>
      </c>
      <c r="F129" s="7" t="n">
        <v>5500</v>
      </c>
      <c r="G129" s="8" t="n">
        <f aca="false">IF(AND(ISNUMBER(E129),ISNUMBER(F129)),F129-E129,"")</f>
        <v>0</v>
      </c>
      <c r="H129" s="9" t="n">
        <f aca="false">IF(AND(ISNUMBER(E129),ISNUMBER(F129),E129&lt;&gt;0),(F129-E129)/E129,"")</f>
        <v>0</v>
      </c>
    </row>
    <row r="130" customFormat="false" ht="15" hidden="false" customHeight="true" outlineLevel="0" collapsed="false">
      <c r="A130" s="6" t="s">
        <v>140</v>
      </c>
      <c r="B130" s="7" t="n">
        <v>0</v>
      </c>
      <c r="C130" s="7" t="n">
        <v>0</v>
      </c>
      <c r="D130" s="7" t="n">
        <v>0</v>
      </c>
      <c r="E130" s="7" t="n">
        <v>250</v>
      </c>
      <c r="F130" s="7" t="n">
        <v>0</v>
      </c>
      <c r="G130" s="8" t="n">
        <f aca="false">IF(AND(ISNUMBER(E130),ISNUMBER(F130)),F130-E130,"")</f>
        <v>-250</v>
      </c>
      <c r="H130" s="9" t="n">
        <f aca="false">IF(AND(ISNUMBER(E130),ISNUMBER(F130),E130&lt;&gt;0),(F130-E130)/E130,"")</f>
        <v>-1</v>
      </c>
    </row>
    <row r="131" customFormat="false" ht="15" hidden="false" customHeight="true" outlineLevel="0" collapsed="false">
      <c r="A131" s="13" t="s">
        <v>141</v>
      </c>
      <c r="B131" s="14" t="n">
        <f aca="false">SUM(B119:B130)</f>
        <v>146668</v>
      </c>
      <c r="C131" s="14" t="n">
        <f aca="false">SUM(C119:C130)</f>
        <v>155212</v>
      </c>
      <c r="D131" s="14" t="n">
        <f aca="false">SUM(D119:D130)</f>
        <v>82937</v>
      </c>
      <c r="E131" s="14" t="n">
        <f aca="false">SUM(E119:E130)</f>
        <v>159153</v>
      </c>
      <c r="F131" s="14" t="n">
        <f aca="false">SUM(F119:F130)</f>
        <v>163340</v>
      </c>
      <c r="G131" s="14" t="n">
        <f aca="false">IF(AND(ISNUMBER(E131),ISNUMBER(F131)),F131-E131,"")</f>
        <v>4187</v>
      </c>
      <c r="H131" s="15" t="n">
        <f aca="false">IF(AND(ISNUMBER(E131),ISNUMBER(F131),E131&lt;&gt;0),(F131-E131)/E131,"")</f>
        <v>0.0263080180706616</v>
      </c>
    </row>
    <row r="132" customFormat="false" ht="15" hidden="false" customHeight="true" outlineLevel="0" collapsed="false">
      <c r="A132" s="13" t="s">
        <v>142</v>
      </c>
      <c r="B132" s="20" t="n">
        <v>593462</v>
      </c>
      <c r="C132" s="20" t="n">
        <v>629693</v>
      </c>
      <c r="D132" s="20" t="n">
        <v>382747</v>
      </c>
      <c r="E132" s="20" t="n">
        <v>715176</v>
      </c>
      <c r="F132" s="20" t="n">
        <v>765711</v>
      </c>
      <c r="G132" s="14" t="n">
        <f aca="false">IF(AND(ISNUMBER(E132),ISNUMBER(F132)),F132-E132,"")</f>
        <v>50535</v>
      </c>
      <c r="H132" s="15" t="n">
        <f aca="false">IF(AND(ISNUMBER(E132),ISNUMBER(F132),E132&lt;&gt;0),(F132-E132)/E132,"")</f>
        <v>0.0706609282190678</v>
      </c>
    </row>
    <row r="133" customFormat="false" ht="15" hidden="false" customHeight="true" outlineLevel="0" collapsed="false">
      <c r="A133" s="6"/>
      <c r="D133" s="7" t="n">
        <v>2026</v>
      </c>
      <c r="E133" s="7" t="n">
        <v>2027</v>
      </c>
      <c r="G133" s="8" t="str">
        <f aca="false">IF(AND(ISNUMBER(E133),ISNUMBER(F133)),F133-E133,"")</f>
        <v/>
      </c>
      <c r="H133" s="9" t="str">
        <f aca="false">IF(AND(ISNUMBER(E133),ISNUMBER(F133),E133&lt;&gt;0),(F133-E133)/E133,"")</f>
        <v/>
      </c>
    </row>
    <row r="134" customFormat="false" ht="15" hidden="false" customHeight="true" outlineLevel="0" collapsed="false">
      <c r="A134" s="10" t="s">
        <v>143</v>
      </c>
      <c r="B134" s="11"/>
      <c r="C134" s="11"/>
      <c r="D134" s="11"/>
      <c r="E134" s="11"/>
      <c r="F134" s="11"/>
      <c r="G134" s="11"/>
      <c r="H134" s="11"/>
    </row>
    <row r="135" customFormat="false" ht="15" hidden="false" customHeight="true" outlineLevel="0" collapsed="false">
      <c r="A135" s="12" t="s">
        <v>144</v>
      </c>
    </row>
    <row r="136" customFormat="false" ht="15" hidden="false" customHeight="true" outlineLevel="0" collapsed="false">
      <c r="A136" s="6" t="s">
        <v>145</v>
      </c>
      <c r="B136" s="7" t="n">
        <v>3375</v>
      </c>
      <c r="C136" s="7" t="n">
        <v>4588</v>
      </c>
      <c r="D136" s="7" t="n">
        <v>1125</v>
      </c>
      <c r="E136" s="7" t="n">
        <v>2000</v>
      </c>
      <c r="F136" s="7" t="n">
        <v>2184</v>
      </c>
      <c r="G136" s="8" t="n">
        <f aca="false">IF(AND(ISNUMBER(E136),ISNUMBER(F136)),F136-E136,"")</f>
        <v>184</v>
      </c>
      <c r="H136" s="9" t="n">
        <f aca="false">IF(AND(ISNUMBER(E136),ISNUMBER(F136),E136&lt;&gt;0),(F136-E136)/E136,"")</f>
        <v>0.092</v>
      </c>
    </row>
    <row r="137" customFormat="false" ht="15" hidden="false" customHeight="true" outlineLevel="0" collapsed="false">
      <c r="A137" s="6" t="s">
        <v>146</v>
      </c>
      <c r="B137" s="7" t="n">
        <v>669</v>
      </c>
      <c r="C137" s="7" t="n">
        <v>1096</v>
      </c>
      <c r="D137" s="7" t="n">
        <v>310</v>
      </c>
      <c r="E137" s="7" t="n">
        <v>673</v>
      </c>
      <c r="F137" s="7" t="n">
        <v>685</v>
      </c>
      <c r="G137" s="8" t="n">
        <f aca="false">IF(AND(ISNUMBER(E137),ISNUMBER(F137)),F137-E137,"")</f>
        <v>12</v>
      </c>
      <c r="H137" s="9" t="n">
        <f aca="false">IF(AND(ISNUMBER(E137),ISNUMBER(F137),E137&lt;&gt;0),(F137-E137)/E137,"")</f>
        <v>0.0178306092124814</v>
      </c>
    </row>
    <row r="138" customFormat="false" ht="15" hidden="false" customHeight="true" outlineLevel="0" collapsed="false">
      <c r="A138" s="6" t="s">
        <v>147</v>
      </c>
      <c r="B138" s="7" t="n">
        <v>2385</v>
      </c>
      <c r="C138" s="7" t="n">
        <v>2433</v>
      </c>
      <c r="D138" s="7" t="n">
        <v>2481</v>
      </c>
      <c r="E138" s="7" t="n">
        <v>2550</v>
      </c>
      <c r="F138" s="7" t="n">
        <v>2550</v>
      </c>
      <c r="G138" s="8" t="n">
        <f aca="false">IF(AND(ISNUMBER(E138),ISNUMBER(F138)),F138-E138,"")</f>
        <v>0</v>
      </c>
      <c r="H138" s="9" t="n">
        <f aca="false">IF(AND(ISNUMBER(E138),ISNUMBER(F138),E138&lt;&gt;0),(F138-E138)/E138,"")</f>
        <v>0</v>
      </c>
    </row>
    <row r="139" customFormat="false" ht="15" hidden="false" customHeight="true" outlineLevel="0" collapsed="false">
      <c r="A139" s="6" t="s">
        <v>148</v>
      </c>
      <c r="B139" s="7" t="n">
        <v>0</v>
      </c>
      <c r="C139" s="7" t="n">
        <v>240</v>
      </c>
      <c r="D139" s="7" t="n">
        <v>0</v>
      </c>
      <c r="E139" s="7" t="n">
        <v>240</v>
      </c>
      <c r="F139" s="7" t="n">
        <v>240</v>
      </c>
      <c r="G139" s="8" t="n">
        <f aca="false">IF(AND(ISNUMBER(E139),ISNUMBER(F139)),F139-E139,"")</f>
        <v>0</v>
      </c>
      <c r="H139" s="9" t="n">
        <f aca="false">IF(AND(ISNUMBER(E139),ISNUMBER(F139),E139&lt;&gt;0),(F139-E139)/E139,"")</f>
        <v>0</v>
      </c>
    </row>
    <row r="140" customFormat="false" ht="15" hidden="false" customHeight="true" outlineLevel="0" collapsed="false">
      <c r="A140" s="6" t="s">
        <v>149</v>
      </c>
      <c r="B140" s="7" t="n">
        <v>12141</v>
      </c>
      <c r="C140" s="7" t="n">
        <v>12849</v>
      </c>
      <c r="D140" s="7" t="n">
        <v>8300</v>
      </c>
      <c r="E140" s="7" t="n">
        <v>15000</v>
      </c>
      <c r="F140" s="7" t="n">
        <v>15000</v>
      </c>
      <c r="G140" s="8" t="n">
        <f aca="false">IF(AND(ISNUMBER(E140),ISNUMBER(F140)),F140-E140,"")</f>
        <v>0</v>
      </c>
      <c r="H140" s="9" t="n">
        <f aca="false">IF(AND(ISNUMBER(E140),ISNUMBER(F140),E140&lt;&gt;0),(F140-E140)/E140,"")</f>
        <v>0</v>
      </c>
    </row>
    <row r="141" customFormat="false" ht="15" hidden="false" customHeight="true" outlineLevel="0" collapsed="false">
      <c r="A141" s="6" t="s">
        <v>150</v>
      </c>
      <c r="B141" s="7" t="n">
        <v>1135</v>
      </c>
      <c r="C141" s="7" t="n">
        <v>6188</v>
      </c>
      <c r="D141" s="7" t="n">
        <v>3970</v>
      </c>
      <c r="E141" s="7" t="n">
        <v>4000</v>
      </c>
      <c r="F141" s="7" t="n">
        <v>4000</v>
      </c>
      <c r="G141" s="8" t="n">
        <f aca="false">IF(AND(ISNUMBER(E141),ISNUMBER(F141)),F141-E141,"")</f>
        <v>0</v>
      </c>
      <c r="H141" s="9" t="n">
        <f aca="false">IF(AND(ISNUMBER(E141),ISNUMBER(F141),E141&lt;&gt;0),(F141-E141)/E141,"")</f>
        <v>0</v>
      </c>
    </row>
    <row r="142" customFormat="false" ht="15" hidden="false" customHeight="true" outlineLevel="0" collapsed="false">
      <c r="A142" s="6" t="s">
        <v>151</v>
      </c>
      <c r="B142" s="7" t="n">
        <v>0</v>
      </c>
      <c r="C142" s="7" t="n">
        <v>160</v>
      </c>
      <c r="D142" s="7" t="n">
        <v>0</v>
      </c>
      <c r="E142" s="7" t="n">
        <v>2225</v>
      </c>
      <c r="F142" s="7" t="n">
        <v>2225</v>
      </c>
      <c r="G142" s="8" t="n">
        <f aca="false">IF(AND(ISNUMBER(E142),ISNUMBER(F142)),F142-E142,"")</f>
        <v>0</v>
      </c>
      <c r="H142" s="9" t="n">
        <f aca="false">IF(AND(ISNUMBER(E142),ISNUMBER(F142),E142&lt;&gt;0),(F142-E142)/E142,"")</f>
        <v>0</v>
      </c>
    </row>
    <row r="143" customFormat="false" ht="15" hidden="false" customHeight="true" outlineLevel="0" collapsed="false">
      <c r="A143" s="6" t="s">
        <v>152</v>
      </c>
      <c r="B143" s="7" t="n">
        <v>1356</v>
      </c>
      <c r="C143" s="7" t="n">
        <v>8398</v>
      </c>
      <c r="D143" s="7" t="n">
        <v>2833</v>
      </c>
      <c r="E143" s="7" t="n">
        <v>7500</v>
      </c>
      <c r="F143" s="7" t="n">
        <v>7500</v>
      </c>
      <c r="G143" s="8" t="n">
        <f aca="false">IF(AND(ISNUMBER(E143),ISNUMBER(F143)),F143-E143,"")</f>
        <v>0</v>
      </c>
      <c r="H143" s="9" t="n">
        <f aca="false">IF(AND(ISNUMBER(E143),ISNUMBER(F143),E143&lt;&gt;0),(F143-E143)/E143,"")</f>
        <v>0</v>
      </c>
    </row>
    <row r="144" customFormat="false" ht="15" hidden="false" customHeight="true" outlineLevel="0" collapsed="false">
      <c r="A144" s="6" t="s">
        <v>153</v>
      </c>
      <c r="B144" s="7" t="n">
        <v>6247</v>
      </c>
      <c r="C144" s="7" t="n">
        <v>6949</v>
      </c>
      <c r="D144" s="7" t="n">
        <v>2446</v>
      </c>
      <c r="E144" s="7" t="n">
        <v>6600</v>
      </c>
      <c r="F144" s="7" t="n">
        <v>6600</v>
      </c>
      <c r="G144" s="8" t="n">
        <f aca="false">IF(AND(ISNUMBER(E144),ISNUMBER(F144)),F144-E144,"")</f>
        <v>0</v>
      </c>
      <c r="H144" s="9" t="n">
        <f aca="false">IF(AND(ISNUMBER(E144),ISNUMBER(F144),E144&lt;&gt;0),(F144-E144)/E144,"")</f>
        <v>0</v>
      </c>
    </row>
    <row r="145" customFormat="false" ht="15" hidden="false" customHeight="true" outlineLevel="0" collapsed="false">
      <c r="A145" s="6" t="s">
        <v>154</v>
      </c>
      <c r="B145" s="7" t="n">
        <v>3521</v>
      </c>
      <c r="C145" s="7" t="n">
        <v>4019</v>
      </c>
      <c r="D145" s="7" t="n">
        <v>1260</v>
      </c>
      <c r="E145" s="7" t="n">
        <v>4000</v>
      </c>
      <c r="F145" s="7" t="n">
        <v>4000</v>
      </c>
      <c r="G145" s="8" t="n">
        <f aca="false">IF(AND(ISNUMBER(E145),ISNUMBER(F145)),F145-E145,"")</f>
        <v>0</v>
      </c>
      <c r="H145" s="9" t="n">
        <f aca="false">IF(AND(ISNUMBER(E145),ISNUMBER(F145),E145&lt;&gt;0),(F145-E145)/E145,"")</f>
        <v>0</v>
      </c>
    </row>
    <row r="146" customFormat="false" ht="15" hidden="false" customHeight="true" outlineLevel="0" collapsed="false">
      <c r="A146" s="6" t="s">
        <v>155</v>
      </c>
      <c r="B146" s="7" t="n">
        <v>1746</v>
      </c>
      <c r="C146" s="7" t="n">
        <v>301</v>
      </c>
      <c r="D146" s="7" t="n">
        <v>301</v>
      </c>
      <c r="E146" s="7" t="n">
        <v>550</v>
      </c>
      <c r="F146" s="7" t="n">
        <v>550</v>
      </c>
      <c r="G146" s="8" t="n">
        <f aca="false">IF(AND(ISNUMBER(E146),ISNUMBER(F146)),F146-E146,"")</f>
        <v>0</v>
      </c>
      <c r="H146" s="9" t="n">
        <f aca="false">IF(AND(ISNUMBER(E146),ISNUMBER(F146),E146&lt;&gt;0),(F146-E146)/E146,"")</f>
        <v>0</v>
      </c>
    </row>
    <row r="147" customFormat="false" ht="15" hidden="false" customHeight="true" outlineLevel="0" collapsed="false">
      <c r="A147" s="6" t="s">
        <v>156</v>
      </c>
      <c r="B147" s="7" t="n">
        <v>11656</v>
      </c>
      <c r="C147" s="7" t="n">
        <v>11656</v>
      </c>
      <c r="D147" s="7" t="n">
        <v>11628</v>
      </c>
      <c r="E147" s="7" t="n">
        <v>11628</v>
      </c>
      <c r="F147" s="7" t="n">
        <v>11628</v>
      </c>
      <c r="G147" s="8" t="n">
        <f aca="false">IF(AND(ISNUMBER(E147),ISNUMBER(F147)),F147-E147,"")</f>
        <v>0</v>
      </c>
      <c r="H147" s="9" t="n">
        <f aca="false">IF(AND(ISNUMBER(E147),ISNUMBER(F147),E147&lt;&gt;0),(F147-E147)/E147,"")</f>
        <v>0</v>
      </c>
    </row>
    <row r="148" customFormat="false" ht="15" hidden="false" customHeight="true" outlineLevel="0" collapsed="false">
      <c r="A148" s="6" t="s">
        <v>157</v>
      </c>
      <c r="B148" s="7" t="n">
        <v>5911</v>
      </c>
      <c r="C148" s="7" t="n">
        <v>6297</v>
      </c>
      <c r="D148" s="7" t="n">
        <v>3732</v>
      </c>
      <c r="E148" s="7" t="n">
        <v>4920</v>
      </c>
      <c r="F148" s="7" t="n">
        <v>5068</v>
      </c>
      <c r="G148" s="8" t="n">
        <f aca="false">IF(AND(ISNUMBER(E148),ISNUMBER(F148)),F148-E148,"")</f>
        <v>148</v>
      </c>
      <c r="H148" s="9" t="n">
        <f aca="false">IF(AND(ISNUMBER(E148),ISNUMBER(F148),E148&lt;&gt;0),(F148-E148)/E148,"")</f>
        <v>0.0300813008130081</v>
      </c>
    </row>
    <row r="149" customFormat="false" ht="15" hidden="false" customHeight="true" outlineLevel="0" collapsed="false">
      <c r="A149" s="6" t="s">
        <v>158</v>
      </c>
      <c r="B149" s="7" t="n">
        <v>6393</v>
      </c>
      <c r="C149" s="7" t="n">
        <v>7705</v>
      </c>
      <c r="D149" s="7" t="n">
        <v>1500</v>
      </c>
      <c r="E149" s="7" t="n">
        <v>7000</v>
      </c>
      <c r="F149" s="7" t="n">
        <v>7000</v>
      </c>
      <c r="G149" s="8" t="n">
        <f aca="false">IF(AND(ISNUMBER(E149),ISNUMBER(F149)),F149-E149,"")</f>
        <v>0</v>
      </c>
      <c r="H149" s="9" t="n">
        <f aca="false">IF(AND(ISNUMBER(E149),ISNUMBER(F149),E149&lt;&gt;0),(F149-E149)/E149,"")</f>
        <v>0</v>
      </c>
    </row>
    <row r="150" customFormat="false" ht="15" hidden="false" customHeight="true" outlineLevel="0" collapsed="false">
      <c r="A150" s="6" t="s">
        <v>159</v>
      </c>
      <c r="B150" s="7" t="n">
        <v>896</v>
      </c>
      <c r="C150" s="7" t="n">
        <v>1116</v>
      </c>
      <c r="D150" s="7" t="n">
        <v>300</v>
      </c>
      <c r="E150" s="7" t="n">
        <v>950</v>
      </c>
      <c r="F150" s="7" t="n">
        <v>950</v>
      </c>
      <c r="G150" s="8" t="n">
        <f aca="false">IF(AND(ISNUMBER(E150),ISNUMBER(F150)),F150-E150,"")</f>
        <v>0</v>
      </c>
      <c r="H150" s="9" t="n">
        <f aca="false">IF(AND(ISNUMBER(E150),ISNUMBER(F150),E150&lt;&gt;0),(F150-E150)/E150,"")</f>
        <v>0</v>
      </c>
    </row>
    <row r="151" customFormat="false" ht="15" hidden="false" customHeight="true" outlineLevel="0" collapsed="false">
      <c r="A151" s="6" t="s">
        <v>160</v>
      </c>
      <c r="B151" s="7" t="n">
        <v>1476</v>
      </c>
      <c r="C151" s="7" t="n">
        <v>1476</v>
      </c>
      <c r="D151" s="7" t="n">
        <v>369</v>
      </c>
      <c r="E151" s="7" t="n">
        <v>2000</v>
      </c>
      <c r="F151" s="7" t="n">
        <v>2000</v>
      </c>
      <c r="G151" s="8" t="n">
        <f aca="false">IF(AND(ISNUMBER(E151),ISNUMBER(F151)),F151-E151,"")</f>
        <v>0</v>
      </c>
      <c r="H151" s="9" t="n">
        <f aca="false">IF(AND(ISNUMBER(E151),ISNUMBER(F151),E151&lt;&gt;0),(F151-E151)/E151,"")</f>
        <v>0</v>
      </c>
    </row>
    <row r="152" customFormat="false" ht="15" hidden="false" customHeight="true" outlineLevel="0" collapsed="false">
      <c r="A152" s="6" t="s">
        <v>161</v>
      </c>
      <c r="B152" s="7" t="n">
        <v>596</v>
      </c>
      <c r="C152" s="7" t="n">
        <v>535</v>
      </c>
      <c r="D152" s="7" t="n">
        <v>98</v>
      </c>
      <c r="E152" s="7" t="n">
        <v>950</v>
      </c>
      <c r="F152" s="7" t="n">
        <v>950</v>
      </c>
      <c r="G152" s="8" t="n">
        <f aca="false">IF(AND(ISNUMBER(E152),ISNUMBER(F152)),F152-E152,"")</f>
        <v>0</v>
      </c>
      <c r="H152" s="9" t="n">
        <f aca="false">IF(AND(ISNUMBER(E152),ISNUMBER(F152),E152&lt;&gt;0),(F152-E152)/E152,"")</f>
        <v>0</v>
      </c>
    </row>
    <row r="153" customFormat="false" ht="15" hidden="false" customHeight="true" outlineLevel="0" collapsed="false">
      <c r="A153" s="6" t="s">
        <v>162</v>
      </c>
      <c r="B153" s="7" t="n">
        <v>7247</v>
      </c>
      <c r="C153" s="7" t="n">
        <v>13427</v>
      </c>
      <c r="D153" s="7" t="n">
        <v>5843</v>
      </c>
      <c r="E153" s="7" t="n">
        <v>13000</v>
      </c>
      <c r="F153" s="7" t="n">
        <v>10016</v>
      </c>
      <c r="G153" s="8" t="n">
        <f aca="false">IF(AND(ISNUMBER(E153),ISNUMBER(F153)),F153-E153,"")</f>
        <v>-2984</v>
      </c>
      <c r="H153" s="9" t="n">
        <f aca="false">IF(AND(ISNUMBER(E153),ISNUMBER(F153),E153&lt;&gt;0),(F153-E153)/E153,"")</f>
        <v>-0.229538461538462</v>
      </c>
      <c r="I153" s="16" t="s">
        <v>163</v>
      </c>
    </row>
    <row r="154" customFormat="false" ht="15" hidden="false" customHeight="true" outlineLevel="0" collapsed="false">
      <c r="A154" s="6" t="s">
        <v>164</v>
      </c>
      <c r="B154" s="7" t="n">
        <v>4990</v>
      </c>
      <c r="C154" s="7" t="n">
        <v>3851</v>
      </c>
      <c r="D154" s="7" t="n">
        <v>0</v>
      </c>
      <c r="E154" s="7" t="n">
        <v>3500</v>
      </c>
      <c r="F154" s="7" t="n">
        <v>3605</v>
      </c>
      <c r="G154" s="8" t="n">
        <f aca="false">IF(AND(ISNUMBER(E154),ISNUMBER(F154)),F154-E154,"")</f>
        <v>105</v>
      </c>
      <c r="H154" s="9" t="n">
        <f aca="false">IF(AND(ISNUMBER(E154),ISNUMBER(F154),E154&lt;&gt;0),(F154-E154)/E154,"")</f>
        <v>0.03</v>
      </c>
    </row>
    <row r="155" customFormat="false" ht="15" hidden="false" customHeight="true" outlineLevel="0" collapsed="false">
      <c r="A155" s="6" t="s">
        <v>165</v>
      </c>
      <c r="B155" s="7" t="n">
        <v>0</v>
      </c>
      <c r="C155" s="7" t="n">
        <v>0</v>
      </c>
      <c r="D155" s="7" t="n">
        <v>0</v>
      </c>
      <c r="E155" s="7" t="n">
        <v>500</v>
      </c>
      <c r="F155" s="7" t="n">
        <v>500</v>
      </c>
      <c r="G155" s="8" t="n">
        <f aca="false">IF(AND(ISNUMBER(E155),ISNUMBER(F155)),F155-E155,"")</f>
        <v>0</v>
      </c>
      <c r="H155" s="9" t="n">
        <f aca="false">IF(AND(ISNUMBER(E155),ISNUMBER(F155),E155&lt;&gt;0),(F155-E155)/E155,"")</f>
        <v>0</v>
      </c>
    </row>
    <row r="156" customFormat="false" ht="15" hidden="false" customHeight="true" outlineLevel="0" collapsed="false">
      <c r="A156" s="6" t="s">
        <v>166</v>
      </c>
      <c r="B156" s="7" t="n">
        <v>13557</v>
      </c>
      <c r="C156" s="7" t="n">
        <v>6002</v>
      </c>
      <c r="D156" s="7" t="n">
        <v>5133</v>
      </c>
      <c r="E156" s="7" t="n">
        <v>5500</v>
      </c>
      <c r="F156" s="7" t="n">
        <v>5500</v>
      </c>
      <c r="G156" s="8" t="n">
        <f aca="false">IF(AND(ISNUMBER(E156),ISNUMBER(F156)),F156-E156,"")</f>
        <v>0</v>
      </c>
      <c r="H156" s="9" t="n">
        <f aca="false">IF(AND(ISNUMBER(E156),ISNUMBER(F156),E156&lt;&gt;0),(F156-E156)/E156,"")</f>
        <v>0</v>
      </c>
    </row>
    <row r="157" customFormat="false" ht="15" hidden="false" customHeight="true" outlineLevel="0" collapsed="false">
      <c r="A157" s="6" t="s">
        <v>167</v>
      </c>
      <c r="B157" s="7" t="n">
        <v>1561</v>
      </c>
      <c r="C157" s="7" t="n">
        <v>1653</v>
      </c>
      <c r="D157" s="7" t="n">
        <v>781</v>
      </c>
      <c r="E157" s="7" t="n">
        <v>2500</v>
      </c>
      <c r="F157" s="7" t="n">
        <v>2500</v>
      </c>
      <c r="G157" s="8" t="n">
        <f aca="false">IF(AND(ISNUMBER(E157),ISNUMBER(F157)),F157-E157,"")</f>
        <v>0</v>
      </c>
      <c r="H157" s="9" t="n">
        <f aca="false">IF(AND(ISNUMBER(E157),ISNUMBER(F157),E157&lt;&gt;0),(F157-E157)/E157,"")</f>
        <v>0</v>
      </c>
    </row>
    <row r="158" customFormat="false" ht="15" hidden="false" customHeight="true" outlineLevel="0" collapsed="false">
      <c r="A158" s="6" t="s">
        <v>168</v>
      </c>
      <c r="B158" s="7" t="n">
        <v>3290</v>
      </c>
      <c r="C158" s="7" t="n">
        <v>3080</v>
      </c>
      <c r="D158" s="7" t="n">
        <v>200</v>
      </c>
      <c r="E158" s="7" t="n">
        <v>2300</v>
      </c>
      <c r="F158" s="7" t="n">
        <v>2300</v>
      </c>
      <c r="G158" s="8" t="n">
        <f aca="false">IF(AND(ISNUMBER(E158),ISNUMBER(F158)),F158-E158,"")</f>
        <v>0</v>
      </c>
      <c r="H158" s="9" t="n">
        <f aca="false">IF(AND(ISNUMBER(E158),ISNUMBER(F158),E158&lt;&gt;0),(F158-E158)/E158,"")</f>
        <v>0</v>
      </c>
    </row>
    <row r="159" customFormat="false" ht="15" hidden="false" customHeight="true" outlineLevel="0" collapsed="false">
      <c r="A159" s="13" t="s">
        <v>169</v>
      </c>
      <c r="B159" s="14" t="n">
        <f aca="false">SUM(B136:B158)</f>
        <v>90148</v>
      </c>
      <c r="C159" s="14" t="n">
        <f aca="false">SUM(C136:C158)</f>
        <v>104019</v>
      </c>
      <c r="D159" s="14" t="n">
        <f aca="false">SUM(D136:D158)</f>
        <v>52610</v>
      </c>
      <c r="E159" s="14" t="n">
        <f aca="false">SUM(E136:E158)</f>
        <v>100086</v>
      </c>
      <c r="F159" s="14" t="n">
        <f aca="false">SUM(F136:F158)</f>
        <v>97551</v>
      </c>
      <c r="G159" s="14" t="n">
        <f aca="false">IF(AND(ISNUMBER(E159),ISNUMBER(F159)),F159-E159,"")</f>
        <v>-2535</v>
      </c>
      <c r="H159" s="15" t="n">
        <f aca="false">IF(AND(ISNUMBER(E159),ISNUMBER(F159),E159&lt;&gt;0),(F159-E159)/E159,"")</f>
        <v>-0.0253282177327498</v>
      </c>
    </row>
    <row r="160" customFormat="false" ht="15" hidden="false" customHeight="true" outlineLevel="0" collapsed="false">
      <c r="A160" s="6"/>
      <c r="D160" s="7" t="n">
        <v>2026</v>
      </c>
      <c r="E160" s="7" t="n">
        <v>2027</v>
      </c>
      <c r="G160" s="8" t="str">
        <f aca="false">IF(AND(ISNUMBER(E160),ISNUMBER(F160)),F160-E160,"")</f>
        <v/>
      </c>
      <c r="H160" s="9" t="str">
        <f aca="false">IF(AND(ISNUMBER(E160),ISNUMBER(F160),E160&lt;&gt;0),(F160-E160)/E160,"")</f>
        <v/>
      </c>
    </row>
    <row r="161" customFormat="false" ht="15" hidden="false" customHeight="true" outlineLevel="0" collapsed="false">
      <c r="A161" s="12" t="s">
        <v>170</v>
      </c>
    </row>
    <row r="162" customFormat="false" ht="15" hidden="false" customHeight="true" outlineLevel="0" collapsed="false">
      <c r="A162" s="6" t="s">
        <v>171</v>
      </c>
      <c r="B162" s="7" t="n">
        <v>4719</v>
      </c>
      <c r="C162" s="7" t="n">
        <v>8242</v>
      </c>
      <c r="D162" s="7" t="n">
        <v>5312</v>
      </c>
      <c r="E162" s="7" t="n">
        <v>6000</v>
      </c>
      <c r="F162" s="7" t="n">
        <v>6000</v>
      </c>
      <c r="G162" s="8" t="n">
        <f aca="false">IF(AND(ISNUMBER(E162),ISNUMBER(F162)),F162-E162,"")</f>
        <v>0</v>
      </c>
      <c r="H162" s="9" t="n">
        <f aca="false">IF(AND(ISNUMBER(E162),ISNUMBER(F162),E162&lt;&gt;0),(F162-E162)/E162,"")</f>
        <v>0</v>
      </c>
    </row>
    <row r="163" customFormat="false" ht="15" hidden="false" customHeight="true" outlineLevel="0" collapsed="false">
      <c r="A163" s="13" t="s">
        <v>172</v>
      </c>
      <c r="B163" s="14" t="n">
        <f aca="false">SUM(B162:B162)</f>
        <v>4719</v>
      </c>
      <c r="C163" s="14" t="n">
        <f aca="false">SUM(C162:C162)</f>
        <v>8242</v>
      </c>
      <c r="D163" s="14" t="n">
        <f aca="false">SUM(D162:D162)</f>
        <v>5312</v>
      </c>
      <c r="E163" s="14" t="n">
        <f aca="false">SUM(E162:E162)</f>
        <v>6000</v>
      </c>
      <c r="F163" s="14" t="n">
        <f aca="false">SUM(F162:F162)</f>
        <v>6000</v>
      </c>
      <c r="G163" s="14" t="n">
        <f aca="false">IF(AND(ISNUMBER(E163),ISNUMBER(F163)),F163-E163,"")</f>
        <v>0</v>
      </c>
      <c r="H163" s="15" t="n">
        <f aca="false">IF(AND(ISNUMBER(E163),ISNUMBER(F163),E163&lt;&gt;0),(F163-E163)/E163,"")</f>
        <v>0</v>
      </c>
    </row>
    <row r="164" customFormat="false" ht="15" hidden="false" customHeight="true" outlineLevel="0" collapsed="false">
      <c r="A164" s="12" t="s">
        <v>173</v>
      </c>
    </row>
    <row r="165" customFormat="false" ht="15" hidden="false" customHeight="true" outlineLevel="0" collapsed="false">
      <c r="A165" s="6" t="s">
        <v>174</v>
      </c>
      <c r="B165" s="7" t="n">
        <v>114253</v>
      </c>
      <c r="C165" s="7" t="n">
        <v>114594</v>
      </c>
      <c r="D165" s="7" t="n">
        <v>95848</v>
      </c>
      <c r="E165" s="7" t="n">
        <v>122800</v>
      </c>
      <c r="F165" s="7" t="n">
        <v>127712</v>
      </c>
      <c r="G165" s="8" t="n">
        <f aca="false">IF(AND(ISNUMBER(E165),ISNUMBER(F165)),F165-E165,"")</f>
        <v>4912</v>
      </c>
      <c r="H165" s="9" t="n">
        <f aca="false">IF(AND(ISNUMBER(E165),ISNUMBER(F165),E165&lt;&gt;0),(F165-E165)/E165,"")</f>
        <v>0.04</v>
      </c>
    </row>
    <row r="166" customFormat="false" ht="15" hidden="false" customHeight="true" outlineLevel="0" collapsed="false">
      <c r="A166" s="13" t="s">
        <v>175</v>
      </c>
      <c r="B166" s="14" t="n">
        <f aca="false">SUM(B165:B165)</f>
        <v>114253</v>
      </c>
      <c r="C166" s="14" t="n">
        <f aca="false">SUM(C165:C165)</f>
        <v>114594</v>
      </c>
      <c r="D166" s="14" t="n">
        <f aca="false">SUM(D165:D165)</f>
        <v>95848</v>
      </c>
      <c r="E166" s="14" t="n">
        <f aca="false">SUM(E165:E165)</f>
        <v>122800</v>
      </c>
      <c r="F166" s="14" t="n">
        <f aca="false">SUM(F165:F165)</f>
        <v>127712</v>
      </c>
      <c r="G166" s="14" t="n">
        <f aca="false">IF(AND(ISNUMBER(E166),ISNUMBER(F166)),F166-E166,"")</f>
        <v>4912</v>
      </c>
      <c r="H166" s="15" t="n">
        <f aca="false">IF(AND(ISNUMBER(E166),ISNUMBER(F166),E166&lt;&gt;0),(F166-E166)/E166,"")</f>
        <v>0.04</v>
      </c>
    </row>
    <row r="167" customFormat="false" ht="15" hidden="false" customHeight="true" outlineLevel="0" collapsed="false">
      <c r="A167" s="12" t="s">
        <v>176</v>
      </c>
    </row>
    <row r="168" customFormat="false" ht="15" hidden="false" customHeight="true" outlineLevel="0" collapsed="false">
      <c r="A168" s="6" t="s">
        <v>177</v>
      </c>
      <c r="B168" s="7" t="n">
        <v>73794</v>
      </c>
      <c r="C168" s="7" t="n">
        <v>79881</v>
      </c>
      <c r="D168" s="7" t="n">
        <v>52985</v>
      </c>
      <c r="E168" s="7" t="n">
        <v>84875</v>
      </c>
      <c r="F168" s="7" t="n">
        <v>101141</v>
      </c>
      <c r="G168" s="8" t="n">
        <f aca="false">IF(AND(ISNUMBER(E168),ISNUMBER(F168)),F168-E168,"")</f>
        <v>16266</v>
      </c>
      <c r="H168" s="9" t="n">
        <f aca="false">IF(AND(ISNUMBER(E168),ISNUMBER(F168),E168&lt;&gt;0),(F168-E168)/E168,"")</f>
        <v>0.191646539027982</v>
      </c>
    </row>
    <row r="169" customFormat="false" ht="15" hidden="false" customHeight="true" outlineLevel="0" collapsed="false">
      <c r="A169" s="6" t="s">
        <v>178</v>
      </c>
      <c r="B169" s="7" t="n">
        <v>4542</v>
      </c>
      <c r="C169" s="7" t="n">
        <v>6615</v>
      </c>
      <c r="D169" s="7" t="n">
        <v>3877</v>
      </c>
      <c r="E169" s="7" t="n">
        <v>5000</v>
      </c>
      <c r="F169" s="7" t="n">
        <v>6000</v>
      </c>
      <c r="G169" s="8" t="n">
        <f aca="false">IF(AND(ISNUMBER(E169),ISNUMBER(F169)),F169-E169,"")</f>
        <v>1000</v>
      </c>
      <c r="H169" s="9" t="n">
        <f aca="false">IF(AND(ISNUMBER(E169),ISNUMBER(F169),E169&lt;&gt;0),(F169-E169)/E169,"")</f>
        <v>0.2</v>
      </c>
    </row>
    <row r="170" customFormat="false" ht="15" hidden="false" customHeight="true" outlineLevel="0" collapsed="false">
      <c r="A170" s="6" t="s">
        <v>179</v>
      </c>
      <c r="B170" s="7" t="n">
        <v>178118</v>
      </c>
      <c r="C170" s="7" t="n">
        <v>198508</v>
      </c>
      <c r="D170" s="7" t="n">
        <v>92025</v>
      </c>
      <c r="E170" s="7" t="n">
        <v>210577</v>
      </c>
      <c r="F170" s="7" t="n">
        <v>254798</v>
      </c>
      <c r="G170" s="8" t="n">
        <f aca="false">IF(AND(ISNUMBER(E170),ISNUMBER(F170)),F170-E170,"")</f>
        <v>44221</v>
      </c>
      <c r="H170" s="9" t="n">
        <f aca="false">IF(AND(ISNUMBER(E170),ISNUMBER(F170),E170&lt;&gt;0),(F170-E170)/E170,"")</f>
        <v>0.209999192694359</v>
      </c>
      <c r="I170" s="16" t="s">
        <v>180</v>
      </c>
    </row>
    <row r="171" customFormat="false" ht="15" hidden="false" customHeight="true" outlineLevel="0" collapsed="false">
      <c r="A171" s="6" t="s">
        <v>181</v>
      </c>
      <c r="B171" s="7" t="n">
        <v>0</v>
      </c>
      <c r="C171" s="7" t="n">
        <v>0</v>
      </c>
      <c r="D171" s="7" t="n">
        <v>500</v>
      </c>
      <c r="E171" s="7" t="n">
        <v>1000</v>
      </c>
      <c r="F171" s="7" t="n">
        <v>1000</v>
      </c>
      <c r="G171" s="8" t="n">
        <f aca="false">IF(AND(ISNUMBER(E171),ISNUMBER(F171)),F171-E171,"")</f>
        <v>0</v>
      </c>
      <c r="H171" s="9" t="n">
        <f aca="false">IF(AND(ISNUMBER(E171),ISNUMBER(F171),E171&lt;&gt;0),(F171-E171)/E171,"")</f>
        <v>0</v>
      </c>
    </row>
    <row r="172" customFormat="false" ht="15" hidden="false" customHeight="true" outlineLevel="0" collapsed="false">
      <c r="A172" s="6" t="s">
        <v>182</v>
      </c>
      <c r="B172" s="7" t="n">
        <v>2822</v>
      </c>
      <c r="C172" s="7" t="n">
        <v>2836</v>
      </c>
      <c r="D172" s="7" t="n">
        <v>994</v>
      </c>
      <c r="E172" s="7" t="n">
        <v>3200</v>
      </c>
      <c r="F172" s="7" t="n">
        <v>3200</v>
      </c>
      <c r="G172" s="8" t="n">
        <f aca="false">IF(AND(ISNUMBER(E172),ISNUMBER(F172)),F172-E172,"")</f>
        <v>0</v>
      </c>
      <c r="H172" s="9" t="n">
        <f aca="false">IF(AND(ISNUMBER(E172),ISNUMBER(F172),E172&lt;&gt;0),(F172-E172)/E172,"")</f>
        <v>0</v>
      </c>
    </row>
    <row r="173" customFormat="false" ht="15" hidden="false" customHeight="true" outlineLevel="0" collapsed="false">
      <c r="A173" s="6" t="s">
        <v>183</v>
      </c>
      <c r="B173" s="7" t="n">
        <v>1051</v>
      </c>
      <c r="C173" s="7" t="n">
        <v>1088</v>
      </c>
      <c r="D173" s="7" t="n">
        <v>319</v>
      </c>
      <c r="E173" s="7" t="n">
        <v>1400</v>
      </c>
      <c r="F173" s="7" t="n">
        <v>1400</v>
      </c>
      <c r="G173" s="8" t="n">
        <f aca="false">IF(AND(ISNUMBER(E173),ISNUMBER(F173)),F173-E173,"")</f>
        <v>0</v>
      </c>
      <c r="H173" s="9" t="n">
        <f aca="false">IF(AND(ISNUMBER(E173),ISNUMBER(F173),E173&lt;&gt;0),(F173-E173)/E173,"")</f>
        <v>0</v>
      </c>
    </row>
    <row r="174" customFormat="false" ht="15" hidden="false" customHeight="true" outlineLevel="0" collapsed="false">
      <c r="A174" s="6" t="s">
        <v>184</v>
      </c>
      <c r="B174" s="7" t="n">
        <v>107343</v>
      </c>
      <c r="C174" s="7" t="n">
        <v>132443</v>
      </c>
      <c r="D174" s="7" t="n">
        <v>65366</v>
      </c>
      <c r="E174" s="7" t="n">
        <v>137705</v>
      </c>
      <c r="F174" s="7" t="n">
        <v>137749</v>
      </c>
      <c r="G174" s="8" t="n">
        <f aca="false">IF(AND(ISNUMBER(E174),ISNUMBER(F174)),F174-E174,"")</f>
        <v>44</v>
      </c>
      <c r="H174" s="9" t="n">
        <f aca="false">IF(AND(ISNUMBER(E174),ISNUMBER(F174),E174&lt;&gt;0),(F174-E174)/E174,"")</f>
        <v>0.000319523619331179</v>
      </c>
      <c r="I174" s="16" t="s">
        <v>185</v>
      </c>
    </row>
    <row r="175" customFormat="false" ht="15" hidden="false" customHeight="true" outlineLevel="0" collapsed="false">
      <c r="A175" s="6" t="s">
        <v>186</v>
      </c>
      <c r="B175" s="7" t="n">
        <v>0</v>
      </c>
      <c r="C175" s="7" t="n">
        <v>435</v>
      </c>
      <c r="D175" s="7" t="n">
        <v>0</v>
      </c>
      <c r="E175" s="7" t="n">
        <v>750</v>
      </c>
      <c r="F175" s="7" t="n">
        <v>750</v>
      </c>
      <c r="G175" s="8" t="n">
        <f aca="false">IF(AND(ISNUMBER(E175),ISNUMBER(F175)),F175-E175,"")</f>
        <v>0</v>
      </c>
      <c r="H175" s="9" t="n">
        <f aca="false">IF(AND(ISNUMBER(E175),ISNUMBER(F175),E175&lt;&gt;0),(F175-E175)/E175,"")</f>
        <v>0</v>
      </c>
    </row>
    <row r="176" customFormat="false" ht="15" hidden="false" customHeight="true" outlineLevel="0" collapsed="false">
      <c r="A176" s="6" t="s">
        <v>187</v>
      </c>
      <c r="B176" s="7" t="n">
        <v>0</v>
      </c>
      <c r="C176" s="7" t="n">
        <v>0</v>
      </c>
      <c r="D176" s="7" t="n">
        <v>0</v>
      </c>
      <c r="E176" s="7" t="n">
        <v>140</v>
      </c>
      <c r="F176" s="7" t="n">
        <v>0</v>
      </c>
      <c r="G176" s="8" t="n">
        <f aca="false">IF(AND(ISNUMBER(E176),ISNUMBER(F176)),F176-E176,"")</f>
        <v>-140</v>
      </c>
      <c r="H176" s="9" t="n">
        <f aca="false">IF(AND(ISNUMBER(E176),ISNUMBER(F176),E176&lt;&gt;0),(F176-E176)/E176,"")</f>
        <v>-1</v>
      </c>
    </row>
    <row r="177" customFormat="false" ht="15" hidden="false" customHeight="true" outlineLevel="0" collapsed="false">
      <c r="A177" s="6" t="s">
        <v>188</v>
      </c>
      <c r="B177" s="7" t="n">
        <v>3120</v>
      </c>
      <c r="C177" s="7" t="n">
        <v>0</v>
      </c>
      <c r="D177" s="7" t="n">
        <v>0</v>
      </c>
      <c r="E177" s="7" t="n">
        <v>3380</v>
      </c>
      <c r="F177" s="7" t="n">
        <v>3380</v>
      </c>
      <c r="G177" s="8" t="n">
        <f aca="false">IF(AND(ISNUMBER(E177),ISNUMBER(F177)),F177-E177,"")</f>
        <v>0</v>
      </c>
      <c r="H177" s="9" t="n">
        <f aca="false">IF(AND(ISNUMBER(E177),ISNUMBER(F177),E177&lt;&gt;0),(F177-E177)/E177,"")</f>
        <v>0</v>
      </c>
    </row>
    <row r="178" customFormat="false" ht="15" hidden="false" customHeight="true" outlineLevel="0" collapsed="false">
      <c r="A178" s="13" t="s">
        <v>189</v>
      </c>
      <c r="B178" s="14" t="n">
        <f aca="false">SUM(B168:B177)</f>
        <v>370790</v>
      </c>
      <c r="C178" s="14" t="n">
        <f aca="false">SUM(C168:C177)</f>
        <v>421806</v>
      </c>
      <c r="D178" s="14" t="n">
        <f aca="false">SUM(D168:D177)</f>
        <v>216066</v>
      </c>
      <c r="E178" s="14" t="n">
        <f aca="false">SUM(E168:E177)</f>
        <v>448027</v>
      </c>
      <c r="F178" s="14" t="n">
        <f aca="false">SUM(F168:F177)</f>
        <v>509418</v>
      </c>
      <c r="G178" s="14" t="n">
        <f aca="false">IF(AND(ISNUMBER(E178),ISNUMBER(F178)),F178-E178,"")</f>
        <v>61391</v>
      </c>
      <c r="H178" s="15" t="n">
        <f aca="false">IF(AND(ISNUMBER(E178),ISNUMBER(F178),E178&lt;&gt;0),(F178-E178)/E178,"")</f>
        <v>0.137025223926237</v>
      </c>
    </row>
    <row r="179" customFormat="false" ht="15" hidden="false" customHeight="true" outlineLevel="0" collapsed="false">
      <c r="A179" s="13" t="s">
        <v>190</v>
      </c>
      <c r="B179" s="20" t="n">
        <v>579910</v>
      </c>
      <c r="C179" s="20" t="n">
        <v>648661</v>
      </c>
      <c r="D179" s="20" t="n">
        <v>369835</v>
      </c>
      <c r="E179" s="20" t="n">
        <v>676913</v>
      </c>
      <c r="F179" s="20" t="n">
        <v>740681</v>
      </c>
      <c r="G179" s="14" t="n">
        <f aca="false">IF(AND(ISNUMBER(E179),ISNUMBER(F179)),F179-E179,"")</f>
        <v>63768</v>
      </c>
      <c r="H179" s="15" t="n">
        <f aca="false">IF(AND(ISNUMBER(E179),ISNUMBER(F179),E179&lt;&gt;0),(F179-E179)/E179,"")</f>
        <v>0.094204129629657</v>
      </c>
    </row>
    <row r="180" customFormat="false" ht="15" hidden="false" customHeight="true" outlineLevel="0" collapsed="false">
      <c r="A180" s="6"/>
      <c r="D180" s="7" t="n">
        <v>2026</v>
      </c>
      <c r="E180" s="7" t="n">
        <v>2027</v>
      </c>
      <c r="G180" s="8" t="str">
        <f aca="false">IF(AND(ISNUMBER(E180),ISNUMBER(F180)),F180-E180,"")</f>
        <v/>
      </c>
      <c r="H180" s="9" t="str">
        <f aca="false">IF(AND(ISNUMBER(E180),ISNUMBER(F180),E180&lt;&gt;0),(F180-E180)/E180,"")</f>
        <v/>
      </c>
    </row>
    <row r="181" customFormat="false" ht="15" hidden="false" customHeight="true" outlineLevel="0" collapsed="false">
      <c r="A181" s="10" t="s">
        <v>191</v>
      </c>
      <c r="B181" s="11"/>
      <c r="C181" s="11"/>
      <c r="D181" s="11"/>
      <c r="E181" s="11"/>
      <c r="F181" s="11"/>
      <c r="G181" s="11"/>
      <c r="H181" s="11"/>
    </row>
    <row r="182" customFormat="false" ht="15" hidden="false" customHeight="true" outlineLevel="0" collapsed="false">
      <c r="A182" s="12" t="s">
        <v>192</v>
      </c>
    </row>
    <row r="183" customFormat="false" ht="15" hidden="false" customHeight="true" outlineLevel="0" collapsed="false">
      <c r="A183" s="6" t="s">
        <v>193</v>
      </c>
      <c r="C183" s="7" t="n">
        <v>44687</v>
      </c>
      <c r="D183" s="7" t="n">
        <v>47073</v>
      </c>
      <c r="E183" s="7" t="n">
        <v>47000</v>
      </c>
      <c r="F183" s="7" t="n">
        <v>48410</v>
      </c>
      <c r="G183" s="8" t="n">
        <f aca="false">IF(AND(ISNUMBER(E183),ISNUMBER(F183)),F183-E183,"")</f>
        <v>1410</v>
      </c>
      <c r="H183" s="9" t="n">
        <f aca="false">IF(AND(ISNUMBER(E183),ISNUMBER(F183),E183&lt;&gt;0),(F183-E183)/E183,"")</f>
        <v>0.03</v>
      </c>
    </row>
    <row r="184" customFormat="false" ht="15" hidden="false" customHeight="true" outlineLevel="0" collapsed="false">
      <c r="A184" s="6" t="s">
        <v>194</v>
      </c>
      <c r="C184" s="7" t="n">
        <v>6815</v>
      </c>
      <c r="D184" s="7" t="n">
        <v>6580</v>
      </c>
      <c r="E184" s="7" t="n">
        <v>10712</v>
      </c>
      <c r="F184" s="7" t="n">
        <v>32500</v>
      </c>
      <c r="G184" s="8" t="n">
        <f aca="false">IF(AND(ISNUMBER(E184),ISNUMBER(F184)),F184-E184,"")</f>
        <v>21788</v>
      </c>
      <c r="H184" s="9" t="n">
        <f aca="false">IF(AND(ISNUMBER(E184),ISNUMBER(F184),E184&lt;&gt;0),(F184-E184)/E184,"")</f>
        <v>2.03398058252427</v>
      </c>
      <c r="I184" s="16" t="s">
        <v>195</v>
      </c>
    </row>
    <row r="185" customFormat="false" ht="15" hidden="false" customHeight="true" outlineLevel="0" collapsed="false">
      <c r="A185" s="6" t="s">
        <v>196</v>
      </c>
      <c r="C185" s="7" t="n">
        <v>3446</v>
      </c>
      <c r="D185" s="7" t="n">
        <v>537</v>
      </c>
      <c r="E185" s="7" t="n">
        <v>650</v>
      </c>
      <c r="F185" s="7" t="n">
        <v>0</v>
      </c>
      <c r="G185" s="8" t="n">
        <f aca="false">IF(AND(ISNUMBER(E185),ISNUMBER(F185)),F185-E185,"")</f>
        <v>-650</v>
      </c>
      <c r="H185" s="9" t="n">
        <f aca="false">IF(AND(ISNUMBER(E185),ISNUMBER(F185),E185&lt;&gt;0),(F185-E185)/E185,"")</f>
        <v>-1</v>
      </c>
    </row>
    <row r="186" customFormat="false" ht="15" hidden="false" customHeight="true" outlineLevel="0" collapsed="false">
      <c r="A186" s="6" t="s">
        <v>197</v>
      </c>
      <c r="C186" s="7" t="n">
        <v>0</v>
      </c>
      <c r="D186" s="7" t="n">
        <v>161</v>
      </c>
      <c r="E186" s="7" t="n">
        <v>1500</v>
      </c>
      <c r="F186" s="7" t="n">
        <v>1500</v>
      </c>
      <c r="G186" s="8" t="n">
        <f aca="false">IF(AND(ISNUMBER(E186),ISNUMBER(F186)),F186-E186,"")</f>
        <v>0</v>
      </c>
      <c r="H186" s="9" t="n">
        <f aca="false">IF(AND(ISNUMBER(E186),ISNUMBER(F186),E186&lt;&gt;0),(F186-E186)/E186,"")</f>
        <v>0</v>
      </c>
    </row>
    <row r="187" customFormat="false" ht="15" hidden="false" customHeight="true" outlineLevel="0" collapsed="false">
      <c r="A187" s="6" t="s">
        <v>198</v>
      </c>
      <c r="C187" s="7" t="n">
        <v>100</v>
      </c>
      <c r="D187" s="7" t="n">
        <v>0</v>
      </c>
      <c r="E187" s="7" t="n">
        <v>1475</v>
      </c>
      <c r="F187" s="7" t="n">
        <v>1475</v>
      </c>
      <c r="G187" s="8" t="n">
        <f aca="false">IF(AND(ISNUMBER(E187),ISNUMBER(F187)),F187-E187,"")</f>
        <v>0</v>
      </c>
      <c r="H187" s="9" t="n">
        <f aca="false">IF(AND(ISNUMBER(E187),ISNUMBER(F187),E187&lt;&gt;0),(F187-E187)/E187,"")</f>
        <v>0</v>
      </c>
    </row>
    <row r="188" customFormat="false" ht="15" hidden="false" customHeight="true" outlineLevel="0" collapsed="false">
      <c r="A188" s="6" t="s">
        <v>199</v>
      </c>
      <c r="C188" s="7" t="n">
        <v>0</v>
      </c>
      <c r="D188" s="7" t="n">
        <v>0</v>
      </c>
      <c r="E188" s="7" t="n">
        <v>520</v>
      </c>
      <c r="F188" s="7" t="n">
        <v>520</v>
      </c>
      <c r="G188" s="8" t="n">
        <f aca="false">IF(AND(ISNUMBER(E188),ISNUMBER(F188)),F188-E188,"")</f>
        <v>0</v>
      </c>
      <c r="H188" s="9" t="n">
        <f aca="false">IF(AND(ISNUMBER(E188),ISNUMBER(F188),E188&lt;&gt;0),(F188-E188)/E188,"")</f>
        <v>0</v>
      </c>
    </row>
    <row r="189" customFormat="false" ht="15" hidden="false" customHeight="true" outlineLevel="0" collapsed="false">
      <c r="A189" s="6" t="s">
        <v>200</v>
      </c>
      <c r="C189" s="7" t="n">
        <v>768</v>
      </c>
      <c r="D189" s="7" t="n">
        <v>79</v>
      </c>
      <c r="E189" s="7" t="n">
        <v>360</v>
      </c>
      <c r="F189" s="7" t="n">
        <v>360</v>
      </c>
      <c r="G189" s="8" t="n">
        <f aca="false">IF(AND(ISNUMBER(E189),ISNUMBER(F189)),F189-E189,"")</f>
        <v>0</v>
      </c>
      <c r="H189" s="9" t="n">
        <f aca="false">IF(AND(ISNUMBER(E189),ISNUMBER(F189),E189&lt;&gt;0),(F189-E189)/E189,"")</f>
        <v>0</v>
      </c>
    </row>
    <row r="190" customFormat="false" ht="15" hidden="false" customHeight="true" outlineLevel="0" collapsed="false">
      <c r="A190" s="6" t="s">
        <v>201</v>
      </c>
      <c r="C190" s="7" t="n">
        <v>0</v>
      </c>
      <c r="D190" s="7" t="n">
        <v>0</v>
      </c>
      <c r="E190" s="7" t="n">
        <v>550</v>
      </c>
      <c r="F190" s="7" t="n">
        <v>550</v>
      </c>
      <c r="G190" s="8" t="n">
        <f aca="false">IF(AND(ISNUMBER(E190),ISNUMBER(F190)),F190-E190,"")</f>
        <v>0</v>
      </c>
      <c r="H190" s="9" t="n">
        <f aca="false">IF(AND(ISNUMBER(E190),ISNUMBER(F190),E190&lt;&gt;0),(F190-E190)/E190,"")</f>
        <v>0</v>
      </c>
      <c r="I190" s="16" t="s">
        <v>202</v>
      </c>
    </row>
    <row r="191" customFormat="false" ht="15" hidden="false" customHeight="true" outlineLevel="0" collapsed="false">
      <c r="A191" s="6" t="s">
        <v>203</v>
      </c>
      <c r="C191" s="7" t="n">
        <v>589</v>
      </c>
      <c r="D191" s="7" t="n">
        <v>240</v>
      </c>
      <c r="E191" s="7" t="n">
        <v>675</v>
      </c>
      <c r="F191" s="7" t="n">
        <v>675</v>
      </c>
      <c r="G191" s="8" t="n">
        <f aca="false">IF(AND(ISNUMBER(E191),ISNUMBER(F191)),F191-E191,"")</f>
        <v>0</v>
      </c>
      <c r="H191" s="9" t="n">
        <f aca="false">IF(AND(ISNUMBER(E191),ISNUMBER(F191),E191&lt;&gt;0),(F191-E191)/E191,"")</f>
        <v>0</v>
      </c>
    </row>
    <row r="192" customFormat="false" ht="15" hidden="false" customHeight="true" outlineLevel="0" collapsed="false">
      <c r="A192" s="6" t="s">
        <v>204</v>
      </c>
      <c r="C192" s="7" t="n">
        <v>856</v>
      </c>
      <c r="D192" s="7" t="n">
        <v>428</v>
      </c>
      <c r="E192" s="7" t="n">
        <v>875</v>
      </c>
      <c r="F192" s="7" t="n">
        <v>875</v>
      </c>
      <c r="G192" s="8" t="n">
        <f aca="false">IF(AND(ISNUMBER(E192),ISNUMBER(F192)),F192-E192,"")</f>
        <v>0</v>
      </c>
      <c r="H192" s="9" t="n">
        <f aca="false">IF(AND(ISNUMBER(E192),ISNUMBER(F192),E192&lt;&gt;0),(F192-E192)/E192,"")</f>
        <v>0</v>
      </c>
    </row>
    <row r="193" customFormat="false" ht="15" hidden="false" customHeight="true" outlineLevel="0" collapsed="false">
      <c r="A193" s="6" t="s">
        <v>205</v>
      </c>
      <c r="C193" s="7" t="n">
        <v>0</v>
      </c>
      <c r="D193" s="7" t="n">
        <v>0</v>
      </c>
      <c r="E193" s="7" t="n">
        <v>1000</v>
      </c>
      <c r="F193" s="7" t="n">
        <v>0</v>
      </c>
      <c r="G193" s="8" t="n">
        <f aca="false">IF(AND(ISNUMBER(E193),ISNUMBER(F193)),F193-E193,"")</f>
        <v>-1000</v>
      </c>
      <c r="H193" s="9" t="n">
        <f aca="false">IF(AND(ISNUMBER(E193),ISNUMBER(F193),E193&lt;&gt;0),(F193-E193)/E193,"")</f>
        <v>-1</v>
      </c>
    </row>
    <row r="194" customFormat="false" ht="15" hidden="false" customHeight="true" outlineLevel="0" collapsed="false">
      <c r="A194" s="6" t="s">
        <v>206</v>
      </c>
      <c r="B194" s="7" t="n">
        <v>634</v>
      </c>
      <c r="C194" s="7" t="n">
        <v>5784</v>
      </c>
      <c r="D194" s="7" t="n">
        <v>2683</v>
      </c>
      <c r="E194" s="7" t="n">
        <v>6000</v>
      </c>
      <c r="F194" s="7" t="n">
        <v>4600</v>
      </c>
      <c r="G194" s="8" t="n">
        <f aca="false">IF(AND(ISNUMBER(E194),ISNUMBER(F194)),F194-E194,"")</f>
        <v>-1400</v>
      </c>
      <c r="H194" s="9" t="n">
        <f aca="false">IF(AND(ISNUMBER(E194),ISNUMBER(F194),E194&lt;&gt;0),(F194-E194)/E194,"")</f>
        <v>-0.233333333333333</v>
      </c>
      <c r="I194" s="16" t="s">
        <v>207</v>
      </c>
    </row>
    <row r="195" customFormat="false" ht="15" hidden="false" customHeight="true" outlineLevel="0" collapsed="false">
      <c r="A195" s="6" t="s">
        <v>208</v>
      </c>
      <c r="C195" s="7" t="n">
        <v>1311</v>
      </c>
      <c r="D195" s="7" t="n">
        <v>177</v>
      </c>
      <c r="E195" s="7" t="n">
        <v>2000</v>
      </c>
      <c r="F195" s="7" t="n">
        <v>2000</v>
      </c>
      <c r="G195" s="8" t="n">
        <f aca="false">IF(AND(ISNUMBER(E195),ISNUMBER(F195)),F195-E195,"")</f>
        <v>0</v>
      </c>
      <c r="H195" s="9" t="n">
        <f aca="false">IF(AND(ISNUMBER(E195),ISNUMBER(F195),E195&lt;&gt;0),(F195-E195)/E195,"")</f>
        <v>0</v>
      </c>
    </row>
    <row r="196" customFormat="false" ht="15" hidden="false" customHeight="true" outlineLevel="0" collapsed="false">
      <c r="A196" s="6" t="s">
        <v>209</v>
      </c>
      <c r="C196" s="7" t="n">
        <v>1395</v>
      </c>
      <c r="D196" s="7" t="n">
        <v>361</v>
      </c>
      <c r="E196" s="7" t="n">
        <v>800</v>
      </c>
      <c r="F196" s="7" t="n">
        <v>800</v>
      </c>
      <c r="G196" s="8" t="n">
        <f aca="false">IF(AND(ISNUMBER(E196),ISNUMBER(F196)),F196-E196,"")</f>
        <v>0</v>
      </c>
      <c r="H196" s="9" t="n">
        <f aca="false">IF(AND(ISNUMBER(E196),ISNUMBER(F196),E196&lt;&gt;0),(F196-E196)/E196,"")</f>
        <v>0</v>
      </c>
    </row>
    <row r="197" customFormat="false" ht="15" hidden="false" customHeight="true" outlineLevel="0" collapsed="false">
      <c r="A197" s="6" t="s">
        <v>210</v>
      </c>
      <c r="C197" s="7" t="n">
        <v>0</v>
      </c>
      <c r="D197" s="7" t="n">
        <v>0</v>
      </c>
      <c r="E197" s="7" t="n">
        <v>200</v>
      </c>
      <c r="F197" s="7" t="n">
        <v>200</v>
      </c>
      <c r="G197" s="8" t="n">
        <f aca="false">IF(AND(ISNUMBER(E197),ISNUMBER(F197)),F197-E197,"")</f>
        <v>0</v>
      </c>
      <c r="H197" s="9" t="n">
        <f aca="false">IF(AND(ISNUMBER(E197),ISNUMBER(F197),E197&lt;&gt;0),(F197-E197)/E197,"")</f>
        <v>0</v>
      </c>
    </row>
    <row r="198" customFormat="false" ht="15" hidden="false" customHeight="true" outlineLevel="0" collapsed="false">
      <c r="A198" s="6" t="s">
        <v>211</v>
      </c>
      <c r="C198" s="7" t="n">
        <v>0</v>
      </c>
      <c r="D198" s="7" t="n">
        <v>64</v>
      </c>
      <c r="E198" s="7" t="n">
        <v>500</v>
      </c>
      <c r="F198" s="7" t="n">
        <v>0</v>
      </c>
      <c r="G198" s="8" t="n">
        <f aca="false">IF(AND(ISNUMBER(E198),ISNUMBER(F198)),F198-E198,"")</f>
        <v>-500</v>
      </c>
      <c r="H198" s="9" t="n">
        <f aca="false">IF(AND(ISNUMBER(E198),ISNUMBER(F198),E198&lt;&gt;0),(F198-E198)/E198,"")</f>
        <v>-1</v>
      </c>
    </row>
    <row r="199" customFormat="false" ht="15" hidden="false" customHeight="true" outlineLevel="0" collapsed="false">
      <c r="A199" s="6" t="s">
        <v>212</v>
      </c>
      <c r="C199" s="7" t="n">
        <v>832</v>
      </c>
      <c r="D199" s="7" t="n">
        <v>36</v>
      </c>
      <c r="E199" s="7" t="n">
        <v>1500</v>
      </c>
      <c r="F199" s="7" t="n">
        <v>2000</v>
      </c>
      <c r="G199" s="8" t="n">
        <f aca="false">IF(AND(ISNUMBER(E199),ISNUMBER(F199)),F199-E199,"")</f>
        <v>500</v>
      </c>
      <c r="H199" s="9" t="n">
        <f aca="false">IF(AND(ISNUMBER(E199),ISNUMBER(F199),E199&lt;&gt;0),(F199-E199)/E199,"")</f>
        <v>0.333333333333333</v>
      </c>
      <c r="I199" s="16" t="s">
        <v>213</v>
      </c>
    </row>
    <row r="200" customFormat="false" ht="15" hidden="false" customHeight="true" outlineLevel="0" collapsed="false">
      <c r="A200" s="6" t="s">
        <v>214</v>
      </c>
      <c r="C200" s="7" t="n">
        <v>880</v>
      </c>
      <c r="D200" s="7" t="n">
        <v>0</v>
      </c>
      <c r="E200" s="7" t="n">
        <v>2500</v>
      </c>
      <c r="F200" s="7" t="n">
        <v>1000</v>
      </c>
      <c r="G200" s="8" t="n">
        <f aca="false">IF(AND(ISNUMBER(E200),ISNUMBER(F200)),F200-E200,"")</f>
        <v>-1500</v>
      </c>
      <c r="H200" s="9" t="n">
        <f aca="false">IF(AND(ISNUMBER(E200),ISNUMBER(F200),E200&lt;&gt;0),(F200-E200)/E200,"")</f>
        <v>-0.6</v>
      </c>
    </row>
    <row r="201" customFormat="false" ht="15" hidden="false" customHeight="true" outlineLevel="0" collapsed="false">
      <c r="A201" s="13" t="s">
        <v>215</v>
      </c>
      <c r="B201" s="14" t="n">
        <f aca="false">SUM(B183:B200)</f>
        <v>634</v>
      </c>
      <c r="C201" s="14" t="n">
        <f aca="false">SUM(C183:C200)</f>
        <v>67463</v>
      </c>
      <c r="D201" s="14" t="n">
        <f aca="false">SUM(D183:D200)</f>
        <v>58419</v>
      </c>
      <c r="E201" s="14" t="n">
        <f aca="false">SUM(E183:E200)</f>
        <v>78817</v>
      </c>
      <c r="F201" s="14" t="n">
        <f aca="false">SUM(F183:F200)</f>
        <v>97465</v>
      </c>
      <c r="G201" s="14" t="n">
        <f aca="false">IF(AND(ISNUMBER(E201),ISNUMBER(F201)),F201-E201,"")</f>
        <v>18648</v>
      </c>
      <c r="H201" s="15" t="n">
        <f aca="false">IF(AND(ISNUMBER(E201),ISNUMBER(F201),E201&lt;&gt;0),(F201-E201)/E201,"")</f>
        <v>0.236598703325425</v>
      </c>
    </row>
    <row r="202" customFormat="false" ht="15" hidden="false" customHeight="true" outlineLevel="0" collapsed="false">
      <c r="A202" s="6"/>
      <c r="D202" s="7" t="n">
        <v>2026</v>
      </c>
      <c r="E202" s="7" t="n">
        <v>2027</v>
      </c>
      <c r="G202" s="8" t="str">
        <f aca="false">IF(AND(ISNUMBER(E202),ISNUMBER(F202)),F202-E202,"")</f>
        <v/>
      </c>
      <c r="H202" s="9" t="str">
        <f aca="false">IF(AND(ISNUMBER(E202),ISNUMBER(F202),E202&lt;&gt;0),(F202-E202)/E202,"")</f>
        <v/>
      </c>
    </row>
    <row r="203" customFormat="false" ht="15" hidden="false" customHeight="true" outlineLevel="0" collapsed="false">
      <c r="A203" s="12" t="s">
        <v>216</v>
      </c>
    </row>
    <row r="204" customFormat="false" ht="15" hidden="false" customHeight="true" outlineLevel="0" collapsed="false">
      <c r="A204" s="6" t="s">
        <v>217</v>
      </c>
      <c r="B204" s="7" t="n">
        <v>411</v>
      </c>
      <c r="C204" s="7" t="n">
        <v>660</v>
      </c>
      <c r="D204" s="7" t="n">
        <v>2073</v>
      </c>
      <c r="E204" s="7" t="n">
        <v>780</v>
      </c>
      <c r="F204" s="7" t="n">
        <v>780</v>
      </c>
      <c r="G204" s="8" t="n">
        <f aca="false">IF(AND(ISNUMBER(E204),ISNUMBER(F204)),F204-E204,"")</f>
        <v>0</v>
      </c>
      <c r="H204" s="9" t="n">
        <f aca="false">IF(AND(ISNUMBER(E204),ISNUMBER(F204),E204&lt;&gt;0),(F204-E204)/E204,"")</f>
        <v>0</v>
      </c>
    </row>
    <row r="205" customFormat="false" ht="15" hidden="false" customHeight="true" outlineLevel="0" collapsed="false">
      <c r="A205" s="6" t="s">
        <v>218</v>
      </c>
      <c r="B205" s="7" t="n">
        <v>300</v>
      </c>
      <c r="C205" s="7" t="n">
        <v>720</v>
      </c>
      <c r="D205" s="7" t="n">
        <v>0</v>
      </c>
      <c r="E205" s="7" t="n">
        <v>700</v>
      </c>
      <c r="F205" s="7" t="n">
        <v>1500</v>
      </c>
      <c r="G205" s="8" t="n">
        <f aca="false">IF(AND(ISNUMBER(E205),ISNUMBER(F205)),F205-E205,"")</f>
        <v>800</v>
      </c>
      <c r="H205" s="9" t="n">
        <f aca="false">IF(AND(ISNUMBER(E205),ISNUMBER(F205),E205&lt;&gt;0),(F205-E205)/E205,"")</f>
        <v>1.14285714285714</v>
      </c>
      <c r="I205" s="16" t="s">
        <v>219</v>
      </c>
    </row>
    <row r="206" customFormat="false" ht="15" hidden="false" customHeight="true" outlineLevel="0" collapsed="false">
      <c r="A206" s="6" t="s">
        <v>220</v>
      </c>
      <c r="B206" s="7" t="n">
        <v>11793</v>
      </c>
      <c r="C206" s="7" t="n">
        <v>16498</v>
      </c>
      <c r="D206" s="7" t="n">
        <v>811</v>
      </c>
      <c r="E206" s="7" t="n">
        <v>17850</v>
      </c>
      <c r="F206" s="7" t="n">
        <v>17850</v>
      </c>
      <c r="G206" s="8" t="n">
        <f aca="false">IF(AND(ISNUMBER(E206),ISNUMBER(F206)),F206-E206,"")</f>
        <v>0</v>
      </c>
      <c r="H206" s="9" t="n">
        <f aca="false">IF(AND(ISNUMBER(E206),ISNUMBER(F206),E206&lt;&gt;0),(F206-E206)/E206,"")</f>
        <v>0</v>
      </c>
    </row>
    <row r="207" customFormat="false" ht="15" hidden="false" customHeight="true" outlineLevel="0" collapsed="false">
      <c r="A207" s="6" t="s">
        <v>221</v>
      </c>
      <c r="B207" s="7" t="n">
        <v>396</v>
      </c>
      <c r="C207" s="7" t="n">
        <v>0</v>
      </c>
      <c r="D207" s="7" t="n">
        <v>0</v>
      </c>
      <c r="E207" s="7" t="n">
        <v>1050</v>
      </c>
      <c r="F207" s="7" t="n">
        <v>1050</v>
      </c>
      <c r="G207" s="8" t="n">
        <f aca="false">IF(AND(ISNUMBER(E207),ISNUMBER(F207)),F207-E207,"")</f>
        <v>0</v>
      </c>
      <c r="H207" s="9" t="n">
        <f aca="false">IF(AND(ISNUMBER(E207),ISNUMBER(F207),E207&lt;&gt;0),(F207-E207)/E207,"")</f>
        <v>0</v>
      </c>
    </row>
    <row r="208" customFormat="false" ht="15" hidden="false" customHeight="true" outlineLevel="0" collapsed="false">
      <c r="A208" s="6" t="s">
        <v>222</v>
      </c>
      <c r="B208" s="7" t="n">
        <v>2406</v>
      </c>
      <c r="C208" s="7" t="n">
        <v>0</v>
      </c>
      <c r="D208" s="7" t="n">
        <v>0</v>
      </c>
      <c r="E208" s="7" t="n">
        <v>875</v>
      </c>
      <c r="F208" s="7" t="n">
        <v>875</v>
      </c>
      <c r="G208" s="8" t="n">
        <f aca="false">IF(AND(ISNUMBER(E208),ISNUMBER(F208)),F208-E208,"")</f>
        <v>0</v>
      </c>
      <c r="H208" s="9" t="n">
        <f aca="false">IF(AND(ISNUMBER(E208),ISNUMBER(F208),E208&lt;&gt;0),(F208-E208)/E208,"")</f>
        <v>0</v>
      </c>
    </row>
    <row r="209" customFormat="false" ht="15" hidden="false" customHeight="true" outlineLevel="0" collapsed="false">
      <c r="A209" s="6" t="s">
        <v>223</v>
      </c>
      <c r="B209" s="7" t="n">
        <v>1159</v>
      </c>
      <c r="C209" s="7" t="n">
        <v>1506</v>
      </c>
      <c r="D209" s="7" t="n">
        <v>695</v>
      </c>
      <c r="E209" s="7" t="n">
        <v>1470</v>
      </c>
      <c r="F209" s="7" t="n">
        <v>1470</v>
      </c>
      <c r="G209" s="8" t="n">
        <f aca="false">IF(AND(ISNUMBER(E209),ISNUMBER(F209)),F209-E209,"")</f>
        <v>0</v>
      </c>
      <c r="H209" s="9" t="n">
        <f aca="false">IF(AND(ISNUMBER(E209),ISNUMBER(F209),E209&lt;&gt;0),(F209-E209)/E209,"")</f>
        <v>0</v>
      </c>
    </row>
    <row r="210" customFormat="false" ht="15" hidden="false" customHeight="true" outlineLevel="0" collapsed="false">
      <c r="A210" s="6" t="s">
        <v>224</v>
      </c>
      <c r="B210" s="7" t="n">
        <v>4084</v>
      </c>
      <c r="C210" s="7" t="n">
        <v>5859</v>
      </c>
      <c r="D210" s="7" t="n">
        <v>2251</v>
      </c>
      <c r="E210" s="7" t="n">
        <v>5000</v>
      </c>
      <c r="F210" s="7" t="n">
        <v>3859</v>
      </c>
      <c r="G210" s="8" t="n">
        <f aca="false">IF(AND(ISNUMBER(E210),ISNUMBER(F210)),F210-E210,"")</f>
        <v>-1141</v>
      </c>
      <c r="H210" s="9" t="n">
        <f aca="false">IF(AND(ISNUMBER(E210),ISNUMBER(F210),E210&lt;&gt;0),(F210-E210)/E210,"")</f>
        <v>-0.2282</v>
      </c>
      <c r="I210" s="16" t="s">
        <v>163</v>
      </c>
    </row>
    <row r="211" customFormat="false" ht="15" hidden="false" customHeight="true" outlineLevel="0" collapsed="false">
      <c r="A211" s="6" t="s">
        <v>225</v>
      </c>
      <c r="B211" s="7" t="n">
        <v>4366</v>
      </c>
      <c r="C211" s="7" t="n">
        <v>7724</v>
      </c>
      <c r="D211" s="7" t="n">
        <v>1855</v>
      </c>
      <c r="E211" s="7" t="n">
        <v>6300</v>
      </c>
      <c r="F211" s="7" t="n">
        <v>3181</v>
      </c>
      <c r="G211" s="8" t="n">
        <f aca="false">IF(AND(ISNUMBER(E211),ISNUMBER(F211)),F211-E211,"")</f>
        <v>-3119</v>
      </c>
      <c r="H211" s="9" t="n">
        <f aca="false">IF(AND(ISNUMBER(E211),ISNUMBER(F211),E211&lt;&gt;0),(F211-E211)/E211,"")</f>
        <v>-0.495079365079365</v>
      </c>
      <c r="I211" s="16" t="s">
        <v>163</v>
      </c>
    </row>
    <row r="212" customFormat="false" ht="15" hidden="false" customHeight="true" outlineLevel="0" collapsed="false">
      <c r="A212" s="6" t="s">
        <v>226</v>
      </c>
      <c r="B212" s="7" t="n">
        <v>87</v>
      </c>
      <c r="C212" s="7" t="n">
        <v>161</v>
      </c>
      <c r="D212" s="7" t="n">
        <v>238</v>
      </c>
      <c r="E212" s="7" t="n">
        <v>200</v>
      </c>
      <c r="F212" s="7" t="n">
        <v>225</v>
      </c>
      <c r="G212" s="8" t="n">
        <f aca="false">IF(AND(ISNUMBER(E212),ISNUMBER(F212)),F212-E212,"")</f>
        <v>25</v>
      </c>
      <c r="H212" s="9" t="n">
        <f aca="false">IF(AND(ISNUMBER(E212),ISNUMBER(F212),E212&lt;&gt;0),(F212-E212)/E212,"")</f>
        <v>0.125</v>
      </c>
    </row>
    <row r="213" customFormat="false" ht="15" hidden="false" customHeight="true" outlineLevel="0" collapsed="false">
      <c r="A213" s="6" t="s">
        <v>227</v>
      </c>
      <c r="B213" s="7" t="n">
        <v>70</v>
      </c>
      <c r="C213" s="7" t="n">
        <v>121</v>
      </c>
      <c r="D213" s="7" t="n">
        <v>0</v>
      </c>
      <c r="E213" s="7" t="n">
        <v>350</v>
      </c>
      <c r="F213" s="7" t="n">
        <v>375</v>
      </c>
      <c r="G213" s="8" t="n">
        <f aca="false">IF(AND(ISNUMBER(E213),ISNUMBER(F213)),F213-E213,"")</f>
        <v>25</v>
      </c>
      <c r="H213" s="9" t="n">
        <f aca="false">IF(AND(ISNUMBER(E213),ISNUMBER(F213),E213&lt;&gt;0),(F213-E213)/E213,"")</f>
        <v>0.0714285714285714</v>
      </c>
    </row>
    <row r="214" customFormat="false" ht="15" hidden="false" customHeight="true" outlineLevel="0" collapsed="false">
      <c r="A214" s="13" t="s">
        <v>228</v>
      </c>
      <c r="B214" s="14" t="n">
        <f aca="false">SUM(B204:B213)</f>
        <v>25072</v>
      </c>
      <c r="C214" s="14" t="n">
        <f aca="false">SUM(C204:C213)</f>
        <v>33249</v>
      </c>
      <c r="D214" s="14" t="n">
        <f aca="false">SUM(D204:D213)</f>
        <v>7923</v>
      </c>
      <c r="E214" s="14" t="n">
        <f aca="false">SUM(E204:E213)</f>
        <v>34575</v>
      </c>
      <c r="F214" s="14" t="n">
        <f aca="false">SUM(F204:F213)</f>
        <v>31165</v>
      </c>
      <c r="G214" s="14" t="n">
        <f aca="false">IF(AND(ISNUMBER(E214),ISNUMBER(F214)),F214-E214,"")</f>
        <v>-3410</v>
      </c>
      <c r="H214" s="15" t="n">
        <f aca="false">IF(AND(ISNUMBER(E214),ISNUMBER(F214),E214&lt;&gt;0),(F214-E214)/E214,"")</f>
        <v>-0.0986261749819234</v>
      </c>
    </row>
    <row r="215" customFormat="false" ht="15" hidden="false" customHeight="true" outlineLevel="0" collapsed="false">
      <c r="A215" s="6" t="s">
        <v>229</v>
      </c>
    </row>
    <row r="216" customFormat="false" ht="15" hidden="false" customHeight="true" outlineLevel="0" collapsed="false">
      <c r="A216" s="6" t="s">
        <v>230</v>
      </c>
      <c r="B216" s="7" t="n">
        <v>0</v>
      </c>
      <c r="C216" s="7" t="n">
        <v>434</v>
      </c>
      <c r="D216" s="7" t="n">
        <v>0</v>
      </c>
      <c r="E216" s="7" t="n">
        <v>2500</v>
      </c>
      <c r="F216" s="7" t="n">
        <v>2500</v>
      </c>
      <c r="G216" s="8" t="n">
        <f aca="false">IF(AND(ISNUMBER(E216),ISNUMBER(F216)),F216-E216,"")</f>
        <v>0</v>
      </c>
      <c r="H216" s="9" t="n">
        <f aca="false">IF(AND(ISNUMBER(E216),ISNUMBER(F216),E216&lt;&gt;0),(F216-E216)/E216,"")</f>
        <v>0</v>
      </c>
    </row>
    <row r="217" customFormat="false" ht="15" hidden="false" customHeight="true" outlineLevel="0" collapsed="false">
      <c r="A217" s="6" t="s">
        <v>231</v>
      </c>
      <c r="B217" s="7" t="n">
        <v>50</v>
      </c>
      <c r="C217" s="7" t="n">
        <v>301</v>
      </c>
      <c r="D217" s="7" t="n">
        <v>0</v>
      </c>
      <c r="E217" s="7" t="n">
        <v>605</v>
      </c>
      <c r="F217" s="7" t="n">
        <v>605</v>
      </c>
      <c r="G217" s="8" t="n">
        <f aca="false">IF(AND(ISNUMBER(E217),ISNUMBER(F217)),F217-E217,"")</f>
        <v>0</v>
      </c>
      <c r="H217" s="9" t="n">
        <f aca="false">IF(AND(ISNUMBER(E217),ISNUMBER(F217),E217&lt;&gt;0),(F217-E217)/E217,"")</f>
        <v>0</v>
      </c>
    </row>
    <row r="218" customFormat="false" ht="15" hidden="false" customHeight="true" outlineLevel="0" collapsed="false">
      <c r="A218" s="6" t="s">
        <v>232</v>
      </c>
      <c r="B218" s="7" t="n">
        <v>852</v>
      </c>
      <c r="C218" s="7" t="n">
        <v>835</v>
      </c>
      <c r="D218" s="7" t="n">
        <v>417</v>
      </c>
      <c r="E218" s="7" t="n">
        <v>900</v>
      </c>
      <c r="F218" s="7" t="n">
        <v>900</v>
      </c>
      <c r="G218" s="8" t="n">
        <f aca="false">IF(AND(ISNUMBER(E218),ISNUMBER(F218)),F218-E218,"")</f>
        <v>0</v>
      </c>
      <c r="H218" s="9" t="n">
        <f aca="false">IF(AND(ISNUMBER(E218),ISNUMBER(F218),E218&lt;&gt;0),(F218-E218)/E218,"")</f>
        <v>0</v>
      </c>
    </row>
    <row r="219" customFormat="false" ht="15" hidden="false" customHeight="true" outlineLevel="0" collapsed="false">
      <c r="A219" s="6" t="s">
        <v>233</v>
      </c>
      <c r="B219" s="7" t="n">
        <v>902</v>
      </c>
      <c r="C219" s="7" t="n">
        <v>1570</v>
      </c>
      <c r="D219" s="7" t="n">
        <v>417</v>
      </c>
      <c r="E219" s="7" t="n">
        <v>4005</v>
      </c>
      <c r="F219" s="7" t="n">
        <v>4005</v>
      </c>
      <c r="G219" s="8" t="n">
        <f aca="false">IF(AND(ISNUMBER(E219),ISNUMBER(F219)),F219-E219,"")</f>
        <v>0</v>
      </c>
      <c r="H219" s="9" t="n">
        <f aca="false">IF(AND(ISNUMBER(E219),ISNUMBER(F219),E219&lt;&gt;0),(F219-E219)/E219,"")</f>
        <v>0</v>
      </c>
    </row>
    <row r="220" customFormat="false" ht="15" hidden="false" customHeight="true" outlineLevel="0" collapsed="false">
      <c r="A220" s="12" t="s">
        <v>234</v>
      </c>
    </row>
    <row r="221" customFormat="false" ht="15" hidden="false" customHeight="true" outlineLevel="0" collapsed="false">
      <c r="A221" s="6" t="s">
        <v>235</v>
      </c>
      <c r="B221" s="7" t="n">
        <v>839</v>
      </c>
      <c r="C221" s="7" t="n">
        <v>1179</v>
      </c>
      <c r="D221" s="7" t="n">
        <v>556</v>
      </c>
      <c r="E221" s="7" t="n">
        <v>1000</v>
      </c>
      <c r="F221" s="7" t="n">
        <v>952</v>
      </c>
      <c r="G221" s="8" t="n">
        <f aca="false">IF(AND(ISNUMBER(E221),ISNUMBER(F221)),F221-E221,"")</f>
        <v>-48</v>
      </c>
      <c r="H221" s="9" t="n">
        <f aca="false">IF(AND(ISNUMBER(E221),ISNUMBER(F221),E221&lt;&gt;0),(F221-E221)/E221,"")</f>
        <v>-0.048</v>
      </c>
    </row>
    <row r="222" customFormat="false" ht="15" hidden="false" customHeight="true" outlineLevel="0" collapsed="false">
      <c r="A222" s="13" t="s">
        <v>236</v>
      </c>
      <c r="B222" s="14" t="n">
        <f aca="false">SUM(B221:B221)</f>
        <v>839</v>
      </c>
      <c r="C222" s="14" t="n">
        <f aca="false">SUM(C221:C221)</f>
        <v>1179</v>
      </c>
      <c r="D222" s="14" t="n">
        <f aca="false">SUM(D221:D221)</f>
        <v>556</v>
      </c>
      <c r="E222" s="14" t="n">
        <f aca="false">SUM(E221:E221)</f>
        <v>1000</v>
      </c>
      <c r="F222" s="14" t="n">
        <f aca="false">SUM(F221:F221)</f>
        <v>952</v>
      </c>
      <c r="G222" s="14" t="n">
        <f aca="false">IF(AND(ISNUMBER(E222),ISNUMBER(F222)),F222-E222,"")</f>
        <v>-48</v>
      </c>
      <c r="H222" s="15" t="n">
        <f aca="false">IF(AND(ISNUMBER(E222),ISNUMBER(F222),E222&lt;&gt;0),(F222-E222)/E222,"")</f>
        <v>-0.048</v>
      </c>
    </row>
    <row r="223" customFormat="false" ht="15" hidden="false" customHeight="true" outlineLevel="0" collapsed="false">
      <c r="A223" s="13" t="s">
        <v>237</v>
      </c>
      <c r="B223" s="20" t="n">
        <v>27447</v>
      </c>
      <c r="C223" s="20" t="n">
        <v>103461</v>
      </c>
      <c r="D223" s="20" t="n">
        <v>67315</v>
      </c>
      <c r="E223" s="20" t="n">
        <v>118397</v>
      </c>
      <c r="F223" s="20" t="n">
        <v>133587</v>
      </c>
      <c r="G223" s="14" t="n">
        <f aca="false">IF(AND(ISNUMBER(E223),ISNUMBER(F223)),F223-E223,"")</f>
        <v>15190</v>
      </c>
      <c r="H223" s="15" t="n">
        <f aca="false">IF(AND(ISNUMBER(E223),ISNUMBER(F223),E223&lt;&gt;0),(F223-E223)/E223,"")</f>
        <v>0.1282971696918</v>
      </c>
    </row>
    <row r="224" customFormat="false" ht="15" hidden="false" customHeight="true" outlineLevel="0" collapsed="false">
      <c r="A224" s="6"/>
      <c r="D224" s="7" t="n">
        <v>2026</v>
      </c>
      <c r="E224" s="7" t="n">
        <v>2027</v>
      </c>
      <c r="G224" s="8" t="str">
        <f aca="false">IF(AND(ISNUMBER(E224),ISNUMBER(F224)),F224-E224,"")</f>
        <v/>
      </c>
      <c r="H224" s="9" t="str">
        <f aca="false">IF(AND(ISNUMBER(E224),ISNUMBER(F224),E224&lt;&gt;0),(F224-E224)/E224,"")</f>
        <v/>
      </c>
    </row>
    <row r="225" customFormat="false" ht="15" hidden="false" customHeight="true" outlineLevel="0" collapsed="false">
      <c r="A225" s="10" t="s">
        <v>238</v>
      </c>
      <c r="B225" s="11"/>
      <c r="C225" s="11"/>
      <c r="D225" s="11"/>
      <c r="E225" s="11"/>
      <c r="F225" s="11"/>
      <c r="G225" s="11"/>
      <c r="H225" s="11"/>
    </row>
    <row r="226" customFormat="false" ht="15" hidden="false" customHeight="true" outlineLevel="0" collapsed="false">
      <c r="A226" s="12" t="s">
        <v>239</v>
      </c>
    </row>
    <row r="227" customFormat="false" ht="15" hidden="false" customHeight="true" outlineLevel="0" collapsed="false">
      <c r="A227" s="6" t="s">
        <v>240</v>
      </c>
      <c r="B227" s="7" t="n">
        <v>37000</v>
      </c>
      <c r="C227" s="7" t="n">
        <v>38000</v>
      </c>
      <c r="D227" s="7" t="n">
        <v>26000</v>
      </c>
      <c r="E227" s="7" t="n">
        <v>41000</v>
      </c>
      <c r="F227" s="7" t="n">
        <v>42000</v>
      </c>
      <c r="G227" s="8" t="n">
        <f aca="false">IF(AND(ISNUMBER(E227),ISNUMBER(F227)),F227-E227,"")</f>
        <v>1000</v>
      </c>
      <c r="H227" s="9" t="n">
        <f aca="false">IF(AND(ISNUMBER(E227),ISNUMBER(F227),E227&lt;&gt;0),(F227-E227)/E227,"")</f>
        <v>0.024390243902439</v>
      </c>
    </row>
    <row r="228" customFormat="false" ht="15" hidden="false" customHeight="true" outlineLevel="0" collapsed="false">
      <c r="A228" s="6" t="s">
        <v>241</v>
      </c>
      <c r="B228" s="7" t="n">
        <v>5475</v>
      </c>
      <c r="C228" s="7" t="n">
        <v>5725</v>
      </c>
      <c r="D228" s="7" t="n">
        <v>2825</v>
      </c>
      <c r="E228" s="7" t="n">
        <v>5800</v>
      </c>
      <c r="F228" s="7" t="n">
        <v>5800</v>
      </c>
      <c r="G228" s="8" t="n">
        <f aca="false">IF(AND(ISNUMBER(E228),ISNUMBER(F228)),F228-E228,"")</f>
        <v>0</v>
      </c>
      <c r="H228" s="9" t="n">
        <f aca="false">IF(AND(ISNUMBER(E228),ISNUMBER(F228),E228&lt;&gt;0),(F228-E228)/E228,"")</f>
        <v>0</v>
      </c>
    </row>
    <row r="229" customFormat="false" ht="15" hidden="false" customHeight="true" outlineLevel="0" collapsed="false">
      <c r="A229" s="13" t="s">
        <v>242</v>
      </c>
      <c r="B229" s="14" t="n">
        <f aca="false">SUM(B227:B228)</f>
        <v>42475</v>
      </c>
      <c r="C229" s="14" t="n">
        <f aca="false">SUM(C227:C228)</f>
        <v>43725</v>
      </c>
      <c r="D229" s="14" t="n">
        <f aca="false">SUM(D227:D228)</f>
        <v>28825</v>
      </c>
      <c r="E229" s="14" t="n">
        <f aca="false">SUM(E227:E228)</f>
        <v>46800</v>
      </c>
      <c r="F229" s="14" t="n">
        <f aca="false">SUM(F227:F228)</f>
        <v>47800</v>
      </c>
      <c r="G229" s="14" t="n">
        <f aca="false">IF(AND(ISNUMBER(E229),ISNUMBER(F229)),F229-E229,"")</f>
        <v>1000</v>
      </c>
      <c r="H229" s="15" t="n">
        <f aca="false">IF(AND(ISNUMBER(E229),ISNUMBER(F229),E229&lt;&gt;0),(F229-E229)/E229,"")</f>
        <v>0.0213675213675214</v>
      </c>
    </row>
    <row r="230" customFormat="false" ht="15" hidden="false" customHeight="true" outlineLevel="0" collapsed="false">
      <c r="A230" s="12" t="s">
        <v>243</v>
      </c>
    </row>
    <row r="231" customFormat="false" ht="15" hidden="false" customHeight="true" outlineLevel="0" collapsed="false">
      <c r="A231" s="6" t="s">
        <v>244</v>
      </c>
      <c r="B231" s="7" t="n">
        <v>11725</v>
      </c>
      <c r="C231" s="7" t="n">
        <v>12072</v>
      </c>
      <c r="D231" s="7" t="n">
        <v>10029</v>
      </c>
      <c r="E231" s="7" t="n">
        <v>16000</v>
      </c>
      <c r="F231" s="7" t="n">
        <v>20000</v>
      </c>
      <c r="G231" s="8" t="n">
        <f aca="false">IF(AND(ISNUMBER(E231),ISNUMBER(F231)),F231-E231,"")</f>
        <v>4000</v>
      </c>
      <c r="H231" s="9" t="n">
        <f aca="false">IF(AND(ISNUMBER(E231),ISNUMBER(F231),E231&lt;&gt;0),(F231-E231)/E231,"")</f>
        <v>0.25</v>
      </c>
    </row>
    <row r="232" customFormat="false" ht="15" hidden="false" customHeight="true" outlineLevel="0" collapsed="false">
      <c r="A232" s="6" t="s">
        <v>245</v>
      </c>
      <c r="B232" s="7" t="n">
        <v>0</v>
      </c>
      <c r="C232" s="7" t="n">
        <v>0</v>
      </c>
      <c r="D232" s="7" t="n">
        <v>0</v>
      </c>
      <c r="E232" s="7" t="n">
        <v>2000</v>
      </c>
      <c r="F232" s="7" t="n">
        <v>2000</v>
      </c>
      <c r="G232" s="8" t="n">
        <f aca="false">IF(AND(ISNUMBER(E232),ISNUMBER(F232)),F232-E232,"")</f>
        <v>0</v>
      </c>
      <c r="H232" s="9" t="n">
        <f aca="false">IF(AND(ISNUMBER(E232),ISNUMBER(F232),E232&lt;&gt;0),(F232-E232)/E232,"")</f>
        <v>0</v>
      </c>
    </row>
    <row r="233" customFormat="false" ht="15" hidden="false" customHeight="true" outlineLevel="0" collapsed="false">
      <c r="A233" s="13" t="s">
        <v>246</v>
      </c>
      <c r="B233" s="14" t="n">
        <f aca="false">SUM(B231:B232)</f>
        <v>11725</v>
      </c>
      <c r="C233" s="14" t="n">
        <f aca="false">SUM(C231:C232)</f>
        <v>12072</v>
      </c>
      <c r="D233" s="14" t="n">
        <f aca="false">SUM(D231:D232)</f>
        <v>10029</v>
      </c>
      <c r="E233" s="14" t="n">
        <f aca="false">SUM(E231:E232)</f>
        <v>18000</v>
      </c>
      <c r="F233" s="14" t="n">
        <f aca="false">SUM(F231:F232)</f>
        <v>22000</v>
      </c>
      <c r="G233" s="14" t="n">
        <f aca="false">IF(AND(ISNUMBER(E233),ISNUMBER(F233)),F233-E233,"")</f>
        <v>4000</v>
      </c>
      <c r="H233" s="15" t="n">
        <f aca="false">IF(AND(ISNUMBER(E233),ISNUMBER(F233),E233&lt;&gt;0),(F233-E233)/E233,"")</f>
        <v>0.222222222222222</v>
      </c>
    </row>
    <row r="234" customFormat="false" ht="15" hidden="false" customHeight="true" outlineLevel="0" collapsed="false">
      <c r="A234" s="12" t="s">
        <v>247</v>
      </c>
    </row>
    <row r="235" customFormat="false" ht="15" hidden="false" customHeight="true" outlineLevel="0" collapsed="false">
      <c r="A235" s="6" t="s">
        <v>248</v>
      </c>
      <c r="B235" s="7" t="n">
        <v>10983</v>
      </c>
      <c r="C235" s="7" t="n">
        <v>17422</v>
      </c>
      <c r="D235" s="7" t="n">
        <v>0</v>
      </c>
      <c r="E235" s="7" t="n">
        <v>10000</v>
      </c>
      <c r="F235" s="7" t="n">
        <v>10000</v>
      </c>
      <c r="G235" s="8" t="n">
        <f aca="false">IF(AND(ISNUMBER(E235),ISNUMBER(F235)),F235-E235,"")</f>
        <v>0</v>
      </c>
      <c r="H235" s="9" t="n">
        <f aca="false">IF(AND(ISNUMBER(E235),ISNUMBER(F235),E235&lt;&gt;0),(F235-E235)/E235,"")</f>
        <v>0</v>
      </c>
    </row>
    <row r="236" customFormat="false" ht="15" hidden="false" customHeight="true" outlineLevel="0" collapsed="false">
      <c r="A236" s="13" t="s">
        <v>249</v>
      </c>
      <c r="B236" s="14" t="n">
        <f aca="false">SUM(B235:B235)</f>
        <v>10983</v>
      </c>
      <c r="C236" s="14" t="n">
        <f aca="false">SUM(C235:C235)</f>
        <v>17422</v>
      </c>
      <c r="D236" s="14" t="n">
        <f aca="false">SUM(D235:D235)</f>
        <v>0</v>
      </c>
      <c r="E236" s="14" t="n">
        <f aca="false">SUM(E235:E235)</f>
        <v>10000</v>
      </c>
      <c r="F236" s="14" t="n">
        <f aca="false">SUM(F235:F235)</f>
        <v>10000</v>
      </c>
      <c r="G236" s="14" t="n">
        <f aca="false">IF(AND(ISNUMBER(E236),ISNUMBER(F236)),F236-E236,"")</f>
        <v>0</v>
      </c>
      <c r="H236" s="15" t="n">
        <f aca="false">IF(AND(ISNUMBER(E236),ISNUMBER(F236),E236&lt;&gt;0),(F236-E236)/E236,"")</f>
        <v>0</v>
      </c>
    </row>
    <row r="237" customFormat="false" ht="15" hidden="false" customHeight="true" outlineLevel="0" collapsed="false">
      <c r="A237" s="12" t="s">
        <v>250</v>
      </c>
    </row>
    <row r="238" customFormat="false" ht="15" hidden="false" customHeight="true" outlineLevel="0" collapsed="false">
      <c r="A238" s="6" t="s">
        <v>251</v>
      </c>
      <c r="B238" s="7" t="n">
        <v>3262</v>
      </c>
      <c r="C238" s="7" t="n">
        <v>3327</v>
      </c>
      <c r="D238" s="7" t="n">
        <v>3427</v>
      </c>
      <c r="E238" s="7" t="n">
        <v>3400</v>
      </c>
      <c r="F238" s="7" t="n">
        <v>3400</v>
      </c>
      <c r="G238" s="8" t="n">
        <f aca="false">IF(AND(ISNUMBER(E238),ISNUMBER(F238)),F238-E238,"")</f>
        <v>0</v>
      </c>
      <c r="H238" s="9" t="n">
        <f aca="false">IF(AND(ISNUMBER(E238),ISNUMBER(F238),E238&lt;&gt;0),(F238-E238)/E238,"")</f>
        <v>0</v>
      </c>
    </row>
    <row r="239" customFormat="false" ht="15" hidden="false" customHeight="true" outlineLevel="0" collapsed="false">
      <c r="A239" s="13" t="s">
        <v>252</v>
      </c>
      <c r="B239" s="14" t="n">
        <f aca="false">SUM(B238:B238)</f>
        <v>3262</v>
      </c>
      <c r="C239" s="14" t="n">
        <f aca="false">SUM(C238:C238)</f>
        <v>3327</v>
      </c>
      <c r="D239" s="14" t="n">
        <f aca="false">SUM(D238:D238)</f>
        <v>3427</v>
      </c>
      <c r="E239" s="14" t="n">
        <f aca="false">SUM(E238:E238)</f>
        <v>3400</v>
      </c>
      <c r="F239" s="14" t="n">
        <f aca="false">SUM(F238:F238)</f>
        <v>3400</v>
      </c>
      <c r="G239" s="14" t="n">
        <f aca="false">IF(AND(ISNUMBER(E239),ISNUMBER(F239)),F239-E239,"")</f>
        <v>0</v>
      </c>
      <c r="H239" s="15" t="n">
        <f aca="false">IF(AND(ISNUMBER(E239),ISNUMBER(F239),E239&lt;&gt;0),(F239-E239)/E239,"")</f>
        <v>0</v>
      </c>
    </row>
    <row r="240" customFormat="false" ht="15" hidden="false" customHeight="true" outlineLevel="0" collapsed="false">
      <c r="A240" s="12" t="s">
        <v>253</v>
      </c>
    </row>
    <row r="241" customFormat="false" ht="15" hidden="false" customHeight="true" outlineLevel="0" collapsed="false">
      <c r="A241" s="6" t="s">
        <v>254</v>
      </c>
      <c r="B241" s="7" t="n">
        <v>8616</v>
      </c>
      <c r="C241" s="7" t="n">
        <v>8028</v>
      </c>
      <c r="D241" s="7" t="n">
        <v>6133</v>
      </c>
      <c r="E241" s="7" t="n">
        <v>8600</v>
      </c>
      <c r="F241" s="7" t="n">
        <v>8500</v>
      </c>
      <c r="G241" s="8" t="n">
        <f aca="false">IF(AND(ISNUMBER(E241),ISNUMBER(F241)),F241-E241,"")</f>
        <v>-100</v>
      </c>
      <c r="H241" s="9" t="n">
        <f aca="false">IF(AND(ISNUMBER(E241),ISNUMBER(F241),E241&lt;&gt;0),(F241-E241)/E241,"")</f>
        <v>-0.0116279069767442</v>
      </c>
    </row>
    <row r="242" customFormat="false" ht="15" hidden="false" customHeight="true" outlineLevel="0" collapsed="false">
      <c r="A242" s="13" t="s">
        <v>255</v>
      </c>
      <c r="B242" s="14" t="n">
        <f aca="false">SUM(B241:B241)</f>
        <v>8616</v>
      </c>
      <c r="C242" s="14" t="n">
        <f aca="false">SUM(C241:C241)</f>
        <v>8028</v>
      </c>
      <c r="D242" s="14" t="n">
        <f aca="false">SUM(D241:D241)</f>
        <v>6133</v>
      </c>
      <c r="E242" s="14" t="n">
        <f aca="false">SUM(E241:E241)</f>
        <v>8600</v>
      </c>
      <c r="F242" s="14" t="n">
        <f aca="false">SUM(F241:F241)</f>
        <v>8500</v>
      </c>
      <c r="G242" s="14" t="n">
        <f aca="false">IF(AND(ISNUMBER(E242),ISNUMBER(F242)),F242-E242,"")</f>
        <v>-100</v>
      </c>
      <c r="H242" s="15" t="n">
        <f aca="false">IF(AND(ISNUMBER(E242),ISNUMBER(F242),E242&lt;&gt;0),(F242-E242)/E242,"")</f>
        <v>-0.0116279069767442</v>
      </c>
    </row>
    <row r="243" customFormat="false" ht="15" hidden="false" customHeight="true" outlineLevel="0" collapsed="false">
      <c r="A243" s="13" t="s">
        <v>256</v>
      </c>
      <c r="B243" s="20" t="n">
        <v>77061</v>
      </c>
      <c r="C243" s="20" t="n">
        <v>84574</v>
      </c>
      <c r="D243" s="20" t="n">
        <v>48414</v>
      </c>
      <c r="E243" s="20" t="n">
        <v>86800</v>
      </c>
      <c r="F243" s="20" t="n">
        <v>91700</v>
      </c>
      <c r="G243" s="14" t="n">
        <f aca="false">IF(AND(ISNUMBER(E243),ISNUMBER(F243)),F243-E243,"")</f>
        <v>4900</v>
      </c>
      <c r="H243" s="15" t="n">
        <f aca="false">IF(AND(ISNUMBER(E243),ISNUMBER(F243),E243&lt;&gt;0),(F243-E243)/E243,"")</f>
        <v>0.0564516129032258</v>
      </c>
    </row>
    <row r="244" customFormat="false" ht="15" hidden="false" customHeight="true" outlineLevel="0" collapsed="false">
      <c r="A244" s="6"/>
      <c r="D244" s="7" t="n">
        <v>2026</v>
      </c>
      <c r="E244" s="7" t="n">
        <v>2027</v>
      </c>
      <c r="G244" s="8" t="str">
        <f aca="false">IF(AND(ISNUMBER(E244),ISNUMBER(F244)),F244-E244,"")</f>
        <v/>
      </c>
      <c r="H244" s="9" t="str">
        <f aca="false">IF(AND(ISNUMBER(E244),ISNUMBER(F244),E244&lt;&gt;0),(F244-E244)/E244,"")</f>
        <v/>
      </c>
    </row>
    <row r="245" customFormat="false" ht="15" hidden="false" customHeight="true" outlineLevel="0" collapsed="false">
      <c r="A245" s="10" t="s">
        <v>257</v>
      </c>
      <c r="B245" s="11"/>
      <c r="C245" s="11"/>
      <c r="D245" s="11"/>
      <c r="E245" s="11"/>
      <c r="F245" s="11"/>
      <c r="G245" s="11"/>
      <c r="H245" s="11"/>
    </row>
    <row r="246" customFormat="false" ht="15" hidden="false" customHeight="true" outlineLevel="0" collapsed="false">
      <c r="A246" s="12" t="s">
        <v>258</v>
      </c>
    </row>
    <row r="247" customFormat="false" ht="15" hidden="false" customHeight="true" outlineLevel="0" collapsed="false">
      <c r="A247" s="6" t="s">
        <v>259</v>
      </c>
      <c r="B247" s="7" t="n">
        <v>312857</v>
      </c>
      <c r="C247" s="7" t="n">
        <v>350776</v>
      </c>
      <c r="D247" s="7" t="n">
        <v>177482</v>
      </c>
      <c r="E247" s="7" t="n">
        <v>342413</v>
      </c>
      <c r="F247" s="7" t="n">
        <v>352685</v>
      </c>
      <c r="G247" s="8" t="n">
        <f aca="false">IF(AND(ISNUMBER(E247),ISNUMBER(F247)),F247-E247,"")</f>
        <v>10272</v>
      </c>
      <c r="H247" s="9" t="n">
        <f aca="false">IF(AND(ISNUMBER(E247),ISNUMBER(F247),E247&lt;&gt;0),(F247-E247)/E247,"")</f>
        <v>0.0299988610245522</v>
      </c>
      <c r="I247" s="16" t="s">
        <v>260</v>
      </c>
    </row>
    <row r="248" customFormat="false" ht="15" hidden="false" customHeight="true" outlineLevel="0" collapsed="false">
      <c r="A248" s="6" t="s">
        <v>261</v>
      </c>
      <c r="B248" s="7" t="n">
        <v>0</v>
      </c>
      <c r="C248" s="7" t="n">
        <v>0</v>
      </c>
      <c r="D248" s="7" t="n">
        <v>7875</v>
      </c>
      <c r="E248" s="7" t="n">
        <v>2500</v>
      </c>
      <c r="F248" s="7" t="n">
        <v>2575</v>
      </c>
      <c r="G248" s="8" t="n">
        <f aca="false">IF(AND(ISNUMBER(E248),ISNUMBER(F248)),F248-E248,"")</f>
        <v>75</v>
      </c>
      <c r="H248" s="9" t="n">
        <f aca="false">IF(AND(ISNUMBER(E248),ISNUMBER(F248),E248&lt;&gt;0),(F248-E248)/E248,"")</f>
        <v>0.03</v>
      </c>
    </row>
    <row r="249" customFormat="false" ht="15" hidden="false" customHeight="true" outlineLevel="0" collapsed="false">
      <c r="A249" s="6" t="s">
        <v>262</v>
      </c>
      <c r="B249" s="7" t="n">
        <v>3300</v>
      </c>
      <c r="C249" s="7" t="n">
        <v>3718</v>
      </c>
      <c r="D249" s="7" t="n">
        <v>2951</v>
      </c>
      <c r="E249" s="7" t="n">
        <v>13519</v>
      </c>
      <c r="F249" s="7" t="n">
        <v>5000</v>
      </c>
      <c r="G249" s="8" t="n">
        <f aca="false">IF(AND(ISNUMBER(E249),ISNUMBER(F249)),F249-E249,"")</f>
        <v>-8519</v>
      </c>
      <c r="H249" s="9" t="n">
        <f aca="false">IF(AND(ISNUMBER(E249),ISNUMBER(F249),E249&lt;&gt;0),(F249-E249)/E249,"")</f>
        <v>-0.630150159035432</v>
      </c>
      <c r="I249" s="16" t="s">
        <v>260</v>
      </c>
    </row>
    <row r="250" customFormat="false" ht="15" hidden="false" customHeight="true" outlineLevel="0" collapsed="false">
      <c r="A250" s="6" t="s">
        <v>263</v>
      </c>
      <c r="B250" s="7" t="n">
        <v>1189</v>
      </c>
      <c r="C250" s="7" t="n">
        <v>918</v>
      </c>
      <c r="D250" s="7" t="n">
        <v>628</v>
      </c>
      <c r="E250" s="7" t="n">
        <v>1200</v>
      </c>
      <c r="F250" s="7" t="n">
        <v>1200</v>
      </c>
      <c r="G250" s="8" t="n">
        <f aca="false">IF(AND(ISNUMBER(E250),ISNUMBER(F250)),F250-E250,"")</f>
        <v>0</v>
      </c>
      <c r="H250" s="9" t="n">
        <f aca="false">IF(AND(ISNUMBER(E250),ISNUMBER(F250),E250&lt;&gt;0),(F250-E250)/E250,"")</f>
        <v>0</v>
      </c>
    </row>
    <row r="251" customFormat="false" ht="15" hidden="false" customHeight="true" outlineLevel="0" collapsed="false">
      <c r="A251" s="6" t="s">
        <v>264</v>
      </c>
      <c r="B251" s="7" t="n">
        <v>32213</v>
      </c>
      <c r="C251" s="7" t="n">
        <v>42191</v>
      </c>
      <c r="D251" s="7" t="n">
        <v>17315</v>
      </c>
      <c r="E251" s="7" t="n">
        <v>34450</v>
      </c>
      <c r="F251" s="7" t="n">
        <v>35695</v>
      </c>
      <c r="G251" s="8" t="n">
        <f aca="false">IF(AND(ISNUMBER(E251),ISNUMBER(F251)),F251-E251,"")</f>
        <v>1245</v>
      </c>
      <c r="H251" s="9" t="n">
        <f aca="false">IF(AND(ISNUMBER(E251),ISNUMBER(F251),E251&lt;&gt;0),(F251-E251)/E251,"")</f>
        <v>0.0361393323657475</v>
      </c>
    </row>
    <row r="252" customFormat="false" ht="15" hidden="false" customHeight="true" outlineLevel="0" collapsed="false">
      <c r="A252" s="6" t="s">
        <v>265</v>
      </c>
      <c r="B252" s="7" t="n">
        <v>600</v>
      </c>
      <c r="C252" s="7" t="n">
        <v>0</v>
      </c>
      <c r="D252" s="7" t="n">
        <v>0</v>
      </c>
      <c r="E252" s="7" t="n">
        <v>1800</v>
      </c>
      <c r="F252" s="7" t="n">
        <v>1800</v>
      </c>
      <c r="G252" s="8" t="n">
        <f aca="false">IF(AND(ISNUMBER(E252),ISNUMBER(F252)),F252-E252,"")</f>
        <v>0</v>
      </c>
      <c r="H252" s="9" t="n">
        <f aca="false">IF(AND(ISNUMBER(E252),ISNUMBER(F252),E252&lt;&gt;0),(F252-E252)/E252,"")</f>
        <v>0</v>
      </c>
    </row>
    <row r="253" customFormat="false" ht="15" hidden="false" customHeight="true" outlineLevel="0" collapsed="false">
      <c r="A253" s="6" t="s">
        <v>266</v>
      </c>
      <c r="B253" s="7" t="n">
        <v>855</v>
      </c>
      <c r="C253" s="7" t="n">
        <v>927</v>
      </c>
      <c r="D253" s="7" t="n">
        <v>428</v>
      </c>
      <c r="E253" s="7" t="n">
        <v>856</v>
      </c>
      <c r="F253" s="7" t="n">
        <v>856</v>
      </c>
      <c r="G253" s="8" t="n">
        <f aca="false">IF(AND(ISNUMBER(E253),ISNUMBER(F253)),F253-E253,"")</f>
        <v>0</v>
      </c>
      <c r="H253" s="9" t="n">
        <f aca="false">IF(AND(ISNUMBER(E253),ISNUMBER(F253),E253&lt;&gt;0),(F253-E253)/E253,"")</f>
        <v>0</v>
      </c>
    </row>
    <row r="254" customFormat="false" ht="15" hidden="false" customHeight="true" outlineLevel="0" collapsed="false">
      <c r="A254" s="6" t="s">
        <v>267</v>
      </c>
      <c r="B254" s="7" t="n">
        <v>28267</v>
      </c>
      <c r="C254" s="7" t="n">
        <v>19988</v>
      </c>
      <c r="D254" s="7" t="n">
        <v>6521</v>
      </c>
      <c r="E254" s="7" t="n">
        <v>22300</v>
      </c>
      <c r="F254" s="7" t="n">
        <v>22300</v>
      </c>
      <c r="G254" s="8" t="n">
        <f aca="false">IF(AND(ISNUMBER(E254),ISNUMBER(F254)),F254-E254,"")</f>
        <v>0</v>
      </c>
      <c r="H254" s="9" t="n">
        <f aca="false">IF(AND(ISNUMBER(E254),ISNUMBER(F254),E254&lt;&gt;0),(F254-E254)/E254,"")</f>
        <v>0</v>
      </c>
    </row>
    <row r="255" customFormat="false" ht="15" hidden="false" customHeight="true" outlineLevel="0" collapsed="false">
      <c r="A255" s="6" t="s">
        <v>268</v>
      </c>
      <c r="B255" s="7" t="n">
        <v>6965</v>
      </c>
      <c r="C255" s="7" t="n">
        <v>6841</v>
      </c>
      <c r="D255" s="7" t="n">
        <v>2922</v>
      </c>
      <c r="E255" s="7" t="n">
        <v>10000</v>
      </c>
      <c r="F255" s="7" t="n">
        <v>10000</v>
      </c>
      <c r="G255" s="8" t="n">
        <f aca="false">IF(AND(ISNUMBER(E255),ISNUMBER(F255)),F255-E255,"")</f>
        <v>0</v>
      </c>
      <c r="H255" s="9" t="n">
        <f aca="false">IF(AND(ISNUMBER(E255),ISNUMBER(F255),E255&lt;&gt;0),(F255-E255)/E255,"")</f>
        <v>0</v>
      </c>
    </row>
    <row r="256" customFormat="false" ht="15" hidden="false" customHeight="true" outlineLevel="0" collapsed="false">
      <c r="A256" s="6" t="s">
        <v>269</v>
      </c>
      <c r="B256" s="7" t="n">
        <v>22227</v>
      </c>
      <c r="C256" s="7" t="n">
        <v>16193</v>
      </c>
      <c r="D256" s="7" t="n">
        <v>12551</v>
      </c>
      <c r="E256" s="7" t="n">
        <v>20000</v>
      </c>
      <c r="F256" s="7" t="n">
        <v>20950</v>
      </c>
      <c r="G256" s="8" t="n">
        <f aca="false">IF(AND(ISNUMBER(E256),ISNUMBER(F256)),F256-E256,"")</f>
        <v>950</v>
      </c>
      <c r="H256" s="9" t="n">
        <f aca="false">IF(AND(ISNUMBER(E256),ISNUMBER(F256),E256&lt;&gt;0),(F256-E256)/E256,"")</f>
        <v>0.0475</v>
      </c>
    </row>
    <row r="257" customFormat="false" ht="15" hidden="false" customHeight="true" outlineLevel="0" collapsed="false">
      <c r="A257" s="6" t="s">
        <v>270</v>
      </c>
      <c r="B257" s="7" t="n">
        <v>6911</v>
      </c>
      <c r="C257" s="7" t="n">
        <v>7900</v>
      </c>
      <c r="D257" s="7" t="n">
        <v>11</v>
      </c>
      <c r="E257" s="7" t="n">
        <v>8000</v>
      </c>
      <c r="F257" s="7" t="n">
        <v>8000</v>
      </c>
      <c r="G257" s="8" t="n">
        <f aca="false">IF(AND(ISNUMBER(E257),ISNUMBER(F257)),F257-E257,"")</f>
        <v>0</v>
      </c>
      <c r="H257" s="9" t="n">
        <f aca="false">IF(AND(ISNUMBER(E257),ISNUMBER(F257),E257&lt;&gt;0),(F257-E257)/E257,"")</f>
        <v>0</v>
      </c>
    </row>
    <row r="258" customFormat="false" ht="15" hidden="false" customHeight="true" outlineLevel="0" collapsed="false">
      <c r="A258" s="6" t="s">
        <v>271</v>
      </c>
      <c r="B258" s="7" t="n">
        <v>0</v>
      </c>
      <c r="C258" s="7" t="n">
        <v>0</v>
      </c>
      <c r="D258" s="7" t="n">
        <v>633</v>
      </c>
      <c r="E258" s="7" t="n">
        <v>75</v>
      </c>
      <c r="F258" s="7" t="n">
        <v>75</v>
      </c>
      <c r="G258" s="8" t="n">
        <f aca="false">IF(AND(ISNUMBER(E258),ISNUMBER(F258)),F258-E258,"")</f>
        <v>0</v>
      </c>
      <c r="H258" s="9" t="n">
        <f aca="false">IF(AND(ISNUMBER(E258),ISNUMBER(F258),E258&lt;&gt;0),(F258-E258)/E258,"")</f>
        <v>0</v>
      </c>
    </row>
    <row r="259" customFormat="false" ht="15" hidden="false" customHeight="true" outlineLevel="0" collapsed="false">
      <c r="A259" s="13" t="s">
        <v>272</v>
      </c>
      <c r="B259" s="14" t="n">
        <f aca="false">SUM(B247:B258)</f>
        <v>415384</v>
      </c>
      <c r="C259" s="14" t="n">
        <f aca="false">SUM(C247:C258)</f>
        <v>449452</v>
      </c>
      <c r="D259" s="14" t="n">
        <f aca="false">SUM(D247:D258)</f>
        <v>229317</v>
      </c>
      <c r="E259" s="14" t="n">
        <f aca="false">SUM(E247:E258)</f>
        <v>457113</v>
      </c>
      <c r="F259" s="14" t="n">
        <f aca="false">SUM(F247:F258)</f>
        <v>461136</v>
      </c>
      <c r="G259" s="14" t="n">
        <f aca="false">IF(AND(ISNUMBER(E259),ISNUMBER(F259)),F259-E259,"")</f>
        <v>4023</v>
      </c>
      <c r="H259" s="15" t="n">
        <f aca="false">IF(AND(ISNUMBER(E259),ISNUMBER(F259),E259&lt;&gt;0),(F259-E259)/E259,"")</f>
        <v>0.0088008873079523</v>
      </c>
    </row>
    <row r="260" customFormat="false" ht="15" hidden="false" customHeight="true" outlineLevel="0" collapsed="false">
      <c r="A260" s="12" t="s">
        <v>273</v>
      </c>
    </row>
    <row r="261" customFormat="false" ht="15" hidden="false" customHeight="true" outlineLevel="0" collapsed="false">
      <c r="A261" s="6" t="s">
        <v>274</v>
      </c>
      <c r="B261" s="7" t="n">
        <v>13114</v>
      </c>
      <c r="C261" s="7" t="n">
        <v>24147</v>
      </c>
      <c r="D261" s="7" t="n">
        <v>26917</v>
      </c>
      <c r="E261" s="7" t="n">
        <v>23252</v>
      </c>
      <c r="F261" s="7" t="n">
        <v>23950</v>
      </c>
      <c r="G261" s="8" t="n">
        <f aca="false">IF(AND(ISNUMBER(E261),ISNUMBER(F261)),F261-E261,"")</f>
        <v>698</v>
      </c>
      <c r="H261" s="9" t="n">
        <f aca="false">IF(AND(ISNUMBER(E261),ISNUMBER(F261),E261&lt;&gt;0),(F261-E261)/E261,"")</f>
        <v>0.030018923103389</v>
      </c>
    </row>
    <row r="262" customFormat="false" ht="15" hidden="false" customHeight="true" outlineLevel="0" collapsed="false">
      <c r="A262" s="6" t="s">
        <v>275</v>
      </c>
      <c r="B262" s="7" t="n">
        <v>0</v>
      </c>
      <c r="C262" s="7" t="n">
        <v>622</v>
      </c>
      <c r="D262" s="7" t="n">
        <v>0</v>
      </c>
      <c r="E262" s="7" t="n">
        <v>600</v>
      </c>
      <c r="F262" s="7" t="n">
        <v>700</v>
      </c>
      <c r="G262" s="8" t="n">
        <f aca="false">IF(AND(ISNUMBER(E262),ISNUMBER(F262)),F262-E262,"")</f>
        <v>100</v>
      </c>
      <c r="H262" s="9" t="n">
        <f aca="false">IF(AND(ISNUMBER(E262),ISNUMBER(F262),E262&lt;&gt;0),(F262-E262)/E262,"")</f>
        <v>0.166666666666667</v>
      </c>
      <c r="I262" s="16" t="s">
        <v>276</v>
      </c>
    </row>
    <row r="263" customFormat="false" ht="15" hidden="false" customHeight="true" outlineLevel="0" collapsed="false">
      <c r="A263" s="6" t="s">
        <v>277</v>
      </c>
      <c r="B263" s="7" t="n">
        <v>3129</v>
      </c>
      <c r="C263" s="7" t="n">
        <v>3493</v>
      </c>
      <c r="D263" s="7" t="n">
        <v>1282</v>
      </c>
      <c r="E263" s="7" t="n">
        <v>4800</v>
      </c>
      <c r="F263" s="7" t="n">
        <v>6500</v>
      </c>
      <c r="G263" s="8" t="n">
        <f aca="false">IF(AND(ISNUMBER(E263),ISNUMBER(F263)),F263-E263,"")</f>
        <v>1700</v>
      </c>
      <c r="H263" s="9" t="n">
        <f aca="false">IF(AND(ISNUMBER(E263),ISNUMBER(F263),E263&lt;&gt;0),(F263-E263)/E263,"")</f>
        <v>0.354166666666667</v>
      </c>
      <c r="I263" s="16" t="s">
        <v>278</v>
      </c>
    </row>
    <row r="264" customFormat="false" ht="15" hidden="false" customHeight="true" outlineLevel="0" collapsed="false">
      <c r="A264" s="6" t="s">
        <v>279</v>
      </c>
      <c r="B264" s="7" t="n">
        <v>609</v>
      </c>
      <c r="C264" s="7" t="n">
        <v>612</v>
      </c>
      <c r="D264" s="7" t="n">
        <v>0</v>
      </c>
      <c r="E264" s="7" t="n">
        <v>800</v>
      </c>
      <c r="F264" s="7" t="n">
        <v>800</v>
      </c>
      <c r="G264" s="8" t="n">
        <f aca="false">IF(AND(ISNUMBER(E264),ISNUMBER(F264)),F264-E264,"")</f>
        <v>0</v>
      </c>
      <c r="H264" s="9" t="n">
        <f aca="false">IF(AND(ISNUMBER(E264),ISNUMBER(F264),E264&lt;&gt;0),(F264-E264)/E264,"")</f>
        <v>0</v>
      </c>
    </row>
    <row r="265" customFormat="false" ht="15" hidden="false" customHeight="true" outlineLevel="0" collapsed="false">
      <c r="A265" s="6" t="s">
        <v>280</v>
      </c>
      <c r="B265" s="7" t="n">
        <v>0</v>
      </c>
      <c r="C265" s="7" t="n">
        <v>2200</v>
      </c>
      <c r="D265" s="7" t="n">
        <v>0</v>
      </c>
      <c r="E265" s="7" t="n">
        <v>2500</v>
      </c>
      <c r="F265" s="7" t="n">
        <v>2500</v>
      </c>
      <c r="G265" s="8" t="n">
        <f aca="false">IF(AND(ISNUMBER(E265),ISNUMBER(F265)),F265-E265,"")</f>
        <v>0</v>
      </c>
      <c r="H265" s="9" t="n">
        <f aca="false">IF(AND(ISNUMBER(E265),ISNUMBER(F265),E265&lt;&gt;0),(F265-E265)/E265,"")</f>
        <v>0</v>
      </c>
    </row>
    <row r="266" customFormat="false" ht="15" hidden="false" customHeight="true" outlineLevel="0" collapsed="false">
      <c r="A266" s="6" t="s">
        <v>281</v>
      </c>
      <c r="B266" s="7" t="n">
        <v>67338</v>
      </c>
      <c r="C266" s="7" t="n">
        <v>65078</v>
      </c>
      <c r="D266" s="7" t="n">
        <v>17546</v>
      </c>
      <c r="E266" s="7" t="n">
        <v>68000</v>
      </c>
      <c r="F266" s="7" t="n">
        <v>68000</v>
      </c>
      <c r="G266" s="8" t="n">
        <f aca="false">IF(AND(ISNUMBER(E266),ISNUMBER(F266)),F266-E266,"")</f>
        <v>0</v>
      </c>
      <c r="H266" s="9" t="n">
        <f aca="false">IF(AND(ISNUMBER(E266),ISNUMBER(F266),E266&lt;&gt;0),(F266-E266)/E266,"")</f>
        <v>0</v>
      </c>
    </row>
    <row r="267" customFormat="false" ht="15" hidden="false" customHeight="true" outlineLevel="0" collapsed="false">
      <c r="A267" s="6" t="s">
        <v>282</v>
      </c>
      <c r="B267" s="7" t="n">
        <v>639</v>
      </c>
      <c r="C267" s="7" t="n">
        <v>707</v>
      </c>
      <c r="D267" s="7" t="n">
        <v>387</v>
      </c>
      <c r="E267" s="7" t="n">
        <v>850</v>
      </c>
      <c r="F267" s="7" t="n">
        <v>950</v>
      </c>
      <c r="G267" s="8" t="n">
        <f aca="false">IF(AND(ISNUMBER(E267),ISNUMBER(F267)),F267-E267,"")</f>
        <v>100</v>
      </c>
      <c r="H267" s="9" t="n">
        <f aca="false">IF(AND(ISNUMBER(E267),ISNUMBER(F267),E267&lt;&gt;0),(F267-E267)/E267,"")</f>
        <v>0.117647058823529</v>
      </c>
      <c r="I267" s="16" t="s">
        <v>283</v>
      </c>
    </row>
    <row r="268" customFormat="false" ht="15" hidden="false" customHeight="true" outlineLevel="0" collapsed="false">
      <c r="A268" s="13" t="s">
        <v>284</v>
      </c>
      <c r="B268" s="14" t="n">
        <f aca="false">SUM(B261:B267)</f>
        <v>84829</v>
      </c>
      <c r="C268" s="14" t="n">
        <f aca="false">SUM(C261:C267)</f>
        <v>96859</v>
      </c>
      <c r="D268" s="14" t="n">
        <f aca="false">SUM(D261:D267)</f>
        <v>46132</v>
      </c>
      <c r="E268" s="14" t="n">
        <f aca="false">SUM(E261:E267)</f>
        <v>100802</v>
      </c>
      <c r="F268" s="14" t="n">
        <f aca="false">SUM(F261:F267)</f>
        <v>103400</v>
      </c>
      <c r="G268" s="14" t="n">
        <f aca="false">IF(AND(ISNUMBER(E268),ISNUMBER(F268)),F268-E268,"")</f>
        <v>2598</v>
      </c>
      <c r="H268" s="15" t="n">
        <f aca="false">IF(AND(ISNUMBER(E268),ISNUMBER(F268),E268&lt;&gt;0),(F268-E268)/E268,"")</f>
        <v>0.0257732981488463</v>
      </c>
    </row>
    <row r="269" customFormat="false" ht="15" hidden="false" customHeight="true" outlineLevel="0" collapsed="false">
      <c r="A269" s="6"/>
      <c r="D269" s="7" t="n">
        <v>2026</v>
      </c>
      <c r="E269" s="7" t="n">
        <v>2027</v>
      </c>
      <c r="G269" s="8" t="str">
        <f aca="false">IF(AND(ISNUMBER(E269),ISNUMBER(F269)),F269-E269,"")</f>
        <v/>
      </c>
      <c r="H269" s="9" t="str">
        <f aca="false">IF(AND(ISNUMBER(E269),ISNUMBER(F269),E269&lt;&gt;0),(F269-E269)/E269,"")</f>
        <v/>
      </c>
    </row>
    <row r="270" customFormat="false" ht="15" hidden="false" customHeight="true" outlineLevel="0" collapsed="false">
      <c r="A270" s="12" t="s">
        <v>285</v>
      </c>
    </row>
    <row r="271" customFormat="false" ht="15" hidden="false" customHeight="true" outlineLevel="0" collapsed="false">
      <c r="A271" s="6" t="s">
        <v>286</v>
      </c>
      <c r="B271" s="7" t="n">
        <v>21396</v>
      </c>
      <c r="C271" s="7" t="n">
        <v>29349</v>
      </c>
      <c r="D271" s="7" t="n">
        <v>9823</v>
      </c>
      <c r="E271" s="7" t="n">
        <v>26000</v>
      </c>
      <c r="F271" s="7" t="n">
        <v>26000</v>
      </c>
      <c r="G271" s="8" t="n">
        <f aca="false">IF(AND(ISNUMBER(E271),ISNUMBER(F271)),F271-E271,"")</f>
        <v>0</v>
      </c>
      <c r="H271" s="9" t="n">
        <f aca="false">IF(AND(ISNUMBER(E271),ISNUMBER(F271),E271&lt;&gt;0),(F271-E271)/E271,"")</f>
        <v>0</v>
      </c>
    </row>
    <row r="272" customFormat="false" ht="15" hidden="false" customHeight="true" outlineLevel="0" collapsed="false">
      <c r="A272" s="6" t="s">
        <v>287</v>
      </c>
      <c r="B272" s="7" t="n">
        <v>2414</v>
      </c>
      <c r="C272" s="7" t="n">
        <v>7094</v>
      </c>
      <c r="D272" s="7" t="n">
        <v>242</v>
      </c>
      <c r="E272" s="7" t="n">
        <v>7200</v>
      </c>
      <c r="F272" s="7" t="n">
        <v>7200</v>
      </c>
      <c r="G272" s="8" t="n">
        <f aca="false">IF(AND(ISNUMBER(E272),ISNUMBER(F272)),F272-E272,"")</f>
        <v>0</v>
      </c>
      <c r="H272" s="9" t="n">
        <f aca="false">IF(AND(ISNUMBER(E272),ISNUMBER(F272),E272&lt;&gt;0),(F272-E272)/E272,"")</f>
        <v>0</v>
      </c>
    </row>
    <row r="273" customFormat="false" ht="15" hidden="false" customHeight="true" outlineLevel="0" collapsed="false">
      <c r="A273" s="6" t="s">
        <v>288</v>
      </c>
      <c r="B273" s="7" t="n">
        <v>2950</v>
      </c>
      <c r="C273" s="7" t="n">
        <v>2000</v>
      </c>
      <c r="D273" s="7" t="n">
        <v>0</v>
      </c>
      <c r="E273" s="7" t="n">
        <v>2000</v>
      </c>
      <c r="F273" s="7" t="n">
        <v>2000</v>
      </c>
      <c r="G273" s="8" t="n">
        <f aca="false">IF(AND(ISNUMBER(E273),ISNUMBER(F273)),F273-E273,"")</f>
        <v>0</v>
      </c>
      <c r="H273" s="9" t="n">
        <f aca="false">IF(AND(ISNUMBER(E273),ISNUMBER(F273),E273&lt;&gt;0),(F273-E273)/E273,"")</f>
        <v>0</v>
      </c>
    </row>
    <row r="274" customFormat="false" ht="15" hidden="false" customHeight="true" outlineLevel="0" collapsed="false">
      <c r="A274" s="13" t="s">
        <v>289</v>
      </c>
      <c r="B274" s="14" t="n">
        <f aca="false">SUM(B271:B273)</f>
        <v>26760</v>
      </c>
      <c r="C274" s="14" t="n">
        <f aca="false">SUM(C271:C273)</f>
        <v>38443</v>
      </c>
      <c r="D274" s="14" t="n">
        <f aca="false">SUM(D271:D273)</f>
        <v>10065</v>
      </c>
      <c r="E274" s="14" t="n">
        <f aca="false">SUM(E271:E273)</f>
        <v>35200</v>
      </c>
      <c r="F274" s="14" t="n">
        <f aca="false">SUM(F271:F273)</f>
        <v>35200</v>
      </c>
      <c r="G274" s="14" t="n">
        <f aca="false">IF(AND(ISNUMBER(E274),ISNUMBER(F274)),F274-E274,"")</f>
        <v>0</v>
      </c>
      <c r="H274" s="15" t="n">
        <f aca="false">IF(AND(ISNUMBER(E274),ISNUMBER(F274),E274&lt;&gt;0),(F274-E274)/E274,"")</f>
        <v>0</v>
      </c>
    </row>
    <row r="275" customFormat="false" ht="15" hidden="false" customHeight="true" outlineLevel="0" collapsed="false">
      <c r="A275" s="12" t="s">
        <v>290</v>
      </c>
    </row>
    <row r="276" customFormat="false" ht="15" hidden="false" customHeight="true" outlineLevel="0" collapsed="false">
      <c r="A276" s="6" t="s">
        <v>291</v>
      </c>
      <c r="B276" s="7" t="n">
        <v>5166</v>
      </c>
      <c r="C276" s="7" t="n">
        <v>6449</v>
      </c>
      <c r="D276" s="7" t="n">
        <v>3209</v>
      </c>
      <c r="E276" s="7" t="n">
        <v>6300</v>
      </c>
      <c r="F276" s="7" t="n">
        <v>5502</v>
      </c>
      <c r="G276" s="8" t="n">
        <f aca="false">IF(AND(ISNUMBER(E276),ISNUMBER(F276)),F276-E276,"")</f>
        <v>-798</v>
      </c>
      <c r="H276" s="9" t="n">
        <f aca="false">IF(AND(ISNUMBER(E276),ISNUMBER(F276),E276&lt;&gt;0),(F276-E276)/E276,"")</f>
        <v>-0.126666666666667</v>
      </c>
    </row>
    <row r="277" customFormat="false" ht="15" hidden="false" customHeight="true" outlineLevel="0" collapsed="false">
      <c r="A277" s="13" t="s">
        <v>292</v>
      </c>
      <c r="B277" s="14" t="n">
        <f aca="false">SUM(B276:B276)</f>
        <v>5166</v>
      </c>
      <c r="C277" s="14" t="n">
        <f aca="false">SUM(C276:C276)</f>
        <v>6449</v>
      </c>
      <c r="D277" s="14" t="n">
        <f aca="false">SUM(D276:D276)</f>
        <v>3209</v>
      </c>
      <c r="E277" s="14" t="n">
        <f aca="false">SUM(E276:E276)</f>
        <v>6300</v>
      </c>
      <c r="F277" s="14" t="n">
        <f aca="false">SUM(F276:F276)</f>
        <v>5502</v>
      </c>
      <c r="G277" s="14" t="n">
        <f aca="false">IF(AND(ISNUMBER(E277),ISNUMBER(F277)),F277-E277,"")</f>
        <v>-798</v>
      </c>
      <c r="H277" s="15" t="n">
        <f aca="false">IF(AND(ISNUMBER(E277),ISNUMBER(F277),E277&lt;&gt;0),(F277-E277)/E277,"")</f>
        <v>-0.126666666666667</v>
      </c>
    </row>
    <row r="278" customFormat="false" ht="15" hidden="false" customHeight="true" outlineLevel="0" collapsed="false">
      <c r="A278" s="12" t="s">
        <v>293</v>
      </c>
    </row>
    <row r="279" customFormat="false" ht="15" hidden="false" customHeight="true" outlineLevel="0" collapsed="false">
      <c r="A279" s="6" t="s">
        <v>294</v>
      </c>
      <c r="B279" s="7" t="n">
        <v>16123</v>
      </c>
      <c r="C279" s="7" t="n">
        <v>16578</v>
      </c>
      <c r="D279" s="7" t="n">
        <v>9688</v>
      </c>
      <c r="E279" s="7" t="n">
        <v>23000</v>
      </c>
      <c r="F279" s="7" t="n">
        <v>25000</v>
      </c>
      <c r="G279" s="8" t="n">
        <f aca="false">IF(AND(ISNUMBER(E279),ISNUMBER(F279)),F279-E279,"")</f>
        <v>2000</v>
      </c>
      <c r="H279" s="9" t="n">
        <f aca="false">IF(AND(ISNUMBER(E279),ISNUMBER(F279),E279&lt;&gt;0),(F279-E279)/E279,"")</f>
        <v>0.0869565217391304</v>
      </c>
    </row>
    <row r="280" customFormat="false" ht="15" hidden="false" customHeight="true" outlineLevel="0" collapsed="false">
      <c r="A280" s="13" t="s">
        <v>295</v>
      </c>
      <c r="B280" s="14" t="n">
        <f aca="false">SUM(B279:B279)</f>
        <v>16123</v>
      </c>
      <c r="C280" s="14" t="n">
        <f aca="false">SUM(C279:C279)</f>
        <v>16578</v>
      </c>
      <c r="D280" s="14" t="n">
        <f aca="false">SUM(D279:D279)</f>
        <v>9688</v>
      </c>
      <c r="E280" s="14" t="n">
        <f aca="false">SUM(E279:E279)</f>
        <v>23000</v>
      </c>
      <c r="F280" s="14" t="n">
        <f aca="false">SUM(F279:F279)</f>
        <v>25000</v>
      </c>
      <c r="G280" s="14" t="n">
        <f aca="false">IF(AND(ISNUMBER(E280),ISNUMBER(F280)),F280-E280,"")</f>
        <v>2000</v>
      </c>
      <c r="H280" s="15" t="n">
        <f aca="false">IF(AND(ISNUMBER(E280),ISNUMBER(F280),E280&lt;&gt;0),(F280-E280)/E280,"")</f>
        <v>0.0869565217391304</v>
      </c>
    </row>
    <row r="281" customFormat="false" ht="15" hidden="false" customHeight="true" outlineLevel="0" collapsed="false">
      <c r="A281" s="13" t="s">
        <v>296</v>
      </c>
      <c r="B281" s="20" t="n">
        <v>548262</v>
      </c>
      <c r="C281" s="20" t="n">
        <v>607781</v>
      </c>
      <c r="D281" s="20" t="n">
        <v>298412</v>
      </c>
      <c r="E281" s="20" t="n">
        <v>622415</v>
      </c>
      <c r="F281" s="20" t="n">
        <v>630239</v>
      </c>
      <c r="G281" s="14" t="n">
        <f aca="false">IF(AND(ISNUMBER(E281),ISNUMBER(F281)),F281-E281,"")</f>
        <v>7824</v>
      </c>
      <c r="H281" s="15" t="n">
        <f aca="false">IF(AND(ISNUMBER(E281),ISNUMBER(F281),E281&lt;&gt;0),(F281-E281)/E281,"")</f>
        <v>0.0125703911377457</v>
      </c>
    </row>
    <row r="282" customFormat="false" ht="15" hidden="false" customHeight="true" outlineLevel="0" collapsed="false">
      <c r="A282" s="6"/>
      <c r="D282" s="7" t="n">
        <v>2026</v>
      </c>
      <c r="E282" s="7" t="n">
        <v>2027</v>
      </c>
      <c r="G282" s="8" t="str">
        <f aca="false">IF(AND(ISNUMBER(E282),ISNUMBER(F282)),F282-E282,"")</f>
        <v/>
      </c>
      <c r="H282" s="9" t="str">
        <f aca="false">IF(AND(ISNUMBER(E282),ISNUMBER(F282),E282&lt;&gt;0),(F282-E282)/E282,"")</f>
        <v/>
      </c>
    </row>
    <row r="283" customFormat="false" ht="15" hidden="false" customHeight="true" outlineLevel="0" collapsed="false">
      <c r="A283" s="12" t="s">
        <v>297</v>
      </c>
    </row>
    <row r="284" customFormat="false" ht="15" hidden="false" customHeight="true" outlineLevel="0" collapsed="false">
      <c r="A284" s="6" t="s">
        <v>298</v>
      </c>
      <c r="B284" s="7" t="n">
        <v>24930</v>
      </c>
      <c r="C284" s="7" t="n">
        <v>26717</v>
      </c>
      <c r="D284" s="7" t="n">
        <v>16720</v>
      </c>
      <c r="E284" s="7" t="n">
        <v>26244</v>
      </c>
      <c r="F284" s="7" t="n">
        <v>27032</v>
      </c>
      <c r="G284" s="8" t="n">
        <f aca="false">IF(AND(ISNUMBER(E284),ISNUMBER(F284)),F284-E284,"")</f>
        <v>788</v>
      </c>
      <c r="H284" s="9" t="n">
        <f aca="false">IF(AND(ISNUMBER(E284),ISNUMBER(F284),E284&lt;&gt;0),(F284-E284)/E284,"")</f>
        <v>0.0300259106843469</v>
      </c>
    </row>
    <row r="285" customFormat="false" ht="15" hidden="false" customHeight="true" outlineLevel="0" collapsed="false">
      <c r="A285" s="6" t="s">
        <v>299</v>
      </c>
      <c r="B285" s="7" t="n">
        <v>1749</v>
      </c>
      <c r="C285" s="7" t="n">
        <v>1475</v>
      </c>
      <c r="D285" s="7" t="n">
        <v>1166</v>
      </c>
      <c r="E285" s="7" t="n">
        <v>3000</v>
      </c>
      <c r="F285" s="7" t="n">
        <v>3000</v>
      </c>
      <c r="G285" s="8" t="n">
        <f aca="false">IF(AND(ISNUMBER(E285),ISNUMBER(F285)),F285-E285,"")</f>
        <v>0</v>
      </c>
      <c r="H285" s="9" t="n">
        <f aca="false">IF(AND(ISNUMBER(E285),ISNUMBER(F285),E285&lt;&gt;0),(F285-E285)/E285,"")</f>
        <v>0</v>
      </c>
    </row>
    <row r="286" customFormat="false" ht="15" hidden="false" customHeight="true" outlineLevel="0" collapsed="false">
      <c r="A286" s="6" t="s">
        <v>300</v>
      </c>
      <c r="B286" s="7" t="n">
        <v>0</v>
      </c>
      <c r="C286" s="7" t="n">
        <v>0</v>
      </c>
      <c r="D286" s="7" t="n">
        <v>20000</v>
      </c>
      <c r="E286" s="7" t="n">
        <v>20000</v>
      </c>
      <c r="F286" s="7" t="n">
        <v>20000</v>
      </c>
      <c r="G286" s="8" t="n">
        <f aca="false">IF(AND(ISNUMBER(E286),ISNUMBER(F286)),F286-E286,"")</f>
        <v>0</v>
      </c>
      <c r="H286" s="9" t="n">
        <f aca="false">IF(AND(ISNUMBER(E286),ISNUMBER(F286),E286&lt;&gt;0),(F286-E286)/E286,"")</f>
        <v>0</v>
      </c>
    </row>
    <row r="287" customFormat="false" ht="15" hidden="false" customHeight="true" outlineLevel="0" collapsed="false">
      <c r="A287" s="6" t="s">
        <v>301</v>
      </c>
      <c r="B287" s="7" t="n">
        <v>42924</v>
      </c>
      <c r="C287" s="7" t="n">
        <v>40443</v>
      </c>
      <c r="D287" s="7" t="n">
        <v>25390</v>
      </c>
      <c r="E287" s="7" t="n">
        <v>44241</v>
      </c>
      <c r="F287" s="7" t="n">
        <v>44241</v>
      </c>
      <c r="G287" s="8" t="n">
        <f aca="false">IF(AND(ISNUMBER(E287),ISNUMBER(F287)),F287-E287,"")</f>
        <v>0</v>
      </c>
      <c r="H287" s="9" t="n">
        <f aca="false">IF(AND(ISNUMBER(E287),ISNUMBER(F287),E287&lt;&gt;0),(F287-E287)/E287,"")</f>
        <v>0</v>
      </c>
    </row>
    <row r="288" customFormat="false" ht="15" hidden="false" customHeight="true" outlineLevel="0" collapsed="false">
      <c r="A288" s="6" t="s">
        <v>302</v>
      </c>
      <c r="B288" s="7" t="n">
        <v>29594</v>
      </c>
      <c r="C288" s="7" t="n">
        <v>24922</v>
      </c>
      <c r="D288" s="7" t="n">
        <v>14805</v>
      </c>
      <c r="E288" s="7" t="n">
        <v>29074</v>
      </c>
      <c r="F288" s="7" t="n">
        <v>29074</v>
      </c>
      <c r="G288" s="8" t="n">
        <f aca="false">IF(AND(ISNUMBER(E288),ISNUMBER(F288)),F288-E288,"")</f>
        <v>0</v>
      </c>
      <c r="H288" s="9" t="n">
        <f aca="false">IF(AND(ISNUMBER(E288),ISNUMBER(F288),E288&lt;&gt;0),(F288-E288)/E288,"")</f>
        <v>0</v>
      </c>
    </row>
    <row r="289" customFormat="false" ht="15" hidden="false" customHeight="true" outlineLevel="0" collapsed="false">
      <c r="A289" s="6" t="s">
        <v>303</v>
      </c>
      <c r="B289" s="7" t="n">
        <v>1281</v>
      </c>
      <c r="C289" s="7" t="n">
        <v>2100</v>
      </c>
      <c r="D289" s="7" t="n">
        <v>1050</v>
      </c>
      <c r="E289" s="7" t="n">
        <v>2100</v>
      </c>
      <c r="F289" s="7" t="n">
        <v>2100</v>
      </c>
      <c r="G289" s="8" t="n">
        <f aca="false">IF(AND(ISNUMBER(E289),ISNUMBER(F289)),F289-E289,"")</f>
        <v>0</v>
      </c>
      <c r="H289" s="9" t="n">
        <f aca="false">IF(AND(ISNUMBER(E289),ISNUMBER(F289),E289&lt;&gt;0),(F289-E289)/E289,"")</f>
        <v>0</v>
      </c>
    </row>
    <row r="290" customFormat="false" ht="15" hidden="false" customHeight="true" outlineLevel="0" collapsed="false">
      <c r="A290" s="6" t="s">
        <v>304</v>
      </c>
      <c r="B290" s="7" t="n">
        <v>2484</v>
      </c>
      <c r="C290" s="7" t="n">
        <v>3521</v>
      </c>
      <c r="D290" s="7" t="n">
        <v>1063</v>
      </c>
      <c r="E290" s="7" t="n">
        <v>2627</v>
      </c>
      <c r="F290" s="7" t="n">
        <v>1822</v>
      </c>
      <c r="G290" s="8" t="n">
        <f aca="false">IF(AND(ISNUMBER(E290),ISNUMBER(F290)),F290-E290,"")</f>
        <v>-805</v>
      </c>
      <c r="H290" s="9" t="n">
        <f aca="false">IF(AND(ISNUMBER(E290),ISNUMBER(F290),E290&lt;&gt;0),(F290-E290)/E290,"")</f>
        <v>-0.306433193757137</v>
      </c>
      <c r="I290" s="16" t="s">
        <v>305</v>
      </c>
    </row>
    <row r="291" customFormat="false" ht="15" hidden="false" customHeight="true" outlineLevel="0" collapsed="false">
      <c r="A291" s="6" t="s">
        <v>306</v>
      </c>
      <c r="B291" s="7" t="n">
        <v>1321</v>
      </c>
      <c r="C291" s="7" t="n">
        <v>1608</v>
      </c>
      <c r="D291" s="7" t="n">
        <v>0</v>
      </c>
      <c r="E291" s="7" t="n">
        <v>1350</v>
      </c>
      <c r="F291" s="7" t="n">
        <v>1350</v>
      </c>
      <c r="G291" s="8" t="n">
        <f aca="false">IF(AND(ISNUMBER(E291),ISNUMBER(F291)),F291-E291,"")</f>
        <v>0</v>
      </c>
      <c r="H291" s="9" t="n">
        <f aca="false">IF(AND(ISNUMBER(E291),ISNUMBER(F291),E291&lt;&gt;0),(F291-E291)/E291,"")</f>
        <v>0</v>
      </c>
    </row>
    <row r="292" customFormat="false" ht="15" hidden="false" customHeight="true" outlineLevel="0" collapsed="false">
      <c r="A292" s="6" t="s">
        <v>307</v>
      </c>
      <c r="B292" s="7" t="n">
        <v>3278</v>
      </c>
      <c r="C292" s="7" t="n">
        <v>16362</v>
      </c>
      <c r="D292" s="7" t="n">
        <v>8181</v>
      </c>
      <c r="E292" s="7" t="n">
        <v>17180</v>
      </c>
      <c r="F292" s="7" t="n">
        <v>17180</v>
      </c>
      <c r="G292" s="8" t="n">
        <f aca="false">IF(AND(ISNUMBER(E292),ISNUMBER(F292)),F292-E292,"")</f>
        <v>0</v>
      </c>
      <c r="H292" s="9" t="n">
        <f aca="false">IF(AND(ISNUMBER(E292),ISNUMBER(F292),E292&lt;&gt;0),(F292-E292)/E292,"")</f>
        <v>0</v>
      </c>
    </row>
    <row r="293" customFormat="false" ht="15" hidden="false" customHeight="true" outlineLevel="0" collapsed="false">
      <c r="A293" s="6" t="s">
        <v>308</v>
      </c>
      <c r="B293" s="7" t="n">
        <v>0</v>
      </c>
      <c r="C293" s="7" t="n">
        <v>6798</v>
      </c>
      <c r="D293" s="7" t="n">
        <v>3888</v>
      </c>
      <c r="E293" s="7" t="n">
        <v>7837</v>
      </c>
      <c r="F293" s="7" t="n">
        <v>7837</v>
      </c>
      <c r="G293" s="8" t="n">
        <f aca="false">IF(AND(ISNUMBER(E293),ISNUMBER(F293)),F293-E293,"")</f>
        <v>0</v>
      </c>
      <c r="H293" s="9" t="n">
        <f aca="false">IF(AND(ISNUMBER(E293),ISNUMBER(F293),E293&lt;&gt;0),(F293-E293)/E293,"")</f>
        <v>0</v>
      </c>
    </row>
    <row r="294" customFormat="false" ht="15" hidden="false" customHeight="true" outlineLevel="0" collapsed="false">
      <c r="A294" s="6" t="s">
        <v>309</v>
      </c>
      <c r="B294" s="7" t="n">
        <v>800</v>
      </c>
      <c r="C294" s="7" t="n">
        <v>800</v>
      </c>
      <c r="D294" s="7" t="n">
        <v>0</v>
      </c>
      <c r="E294" s="7" t="n">
        <v>840</v>
      </c>
      <c r="F294" s="7" t="n">
        <v>840</v>
      </c>
      <c r="G294" s="8" t="n">
        <f aca="false">IF(AND(ISNUMBER(E294),ISNUMBER(F294)),F294-E294,"")</f>
        <v>0</v>
      </c>
      <c r="H294" s="9" t="n">
        <f aca="false">IF(AND(ISNUMBER(E294),ISNUMBER(F294),E294&lt;&gt;0),(F294-E294)/E294,"")</f>
        <v>0</v>
      </c>
    </row>
    <row r="295" customFormat="false" ht="15" hidden="false" customHeight="true" outlineLevel="0" collapsed="false">
      <c r="A295" s="6" t="s">
        <v>310</v>
      </c>
      <c r="B295" s="7" t="n">
        <v>41257</v>
      </c>
      <c r="C295" s="7" t="n">
        <v>43722</v>
      </c>
      <c r="D295" s="7" t="n">
        <v>25091</v>
      </c>
      <c r="E295" s="7" t="n">
        <v>49591</v>
      </c>
      <c r="F295" s="7" t="n">
        <v>49591</v>
      </c>
      <c r="G295" s="8" t="n">
        <f aca="false">IF(AND(ISNUMBER(E295),ISNUMBER(F295)),F295-E295,"")</f>
        <v>0</v>
      </c>
      <c r="H295" s="9" t="n">
        <f aca="false">IF(AND(ISNUMBER(E295),ISNUMBER(F295),E295&lt;&gt;0),(F295-E295)/E295,"")</f>
        <v>0</v>
      </c>
    </row>
    <row r="296" customFormat="false" ht="15" hidden="false" customHeight="true" outlineLevel="0" collapsed="false">
      <c r="A296" s="13" t="s">
        <v>311</v>
      </c>
      <c r="B296" s="14" t="n">
        <f aca="false">SUM(B284:B295)</f>
        <v>149618</v>
      </c>
      <c r="C296" s="14" t="n">
        <f aca="false">SUM(C284:C295)</f>
        <v>168468</v>
      </c>
      <c r="D296" s="14" t="n">
        <f aca="false">SUM(D284:D295)</f>
        <v>117354</v>
      </c>
      <c r="E296" s="14" t="n">
        <f aca="false">SUM(E284:E295)</f>
        <v>204084</v>
      </c>
      <c r="F296" s="14" t="n">
        <f aca="false">SUM(F284:F295)</f>
        <v>204067</v>
      </c>
      <c r="G296" s="14" t="n">
        <f aca="false">IF(AND(ISNUMBER(E296),ISNUMBER(F296)),F296-E296,"")</f>
        <v>-17</v>
      </c>
      <c r="H296" s="15" t="n">
        <f aca="false">IF(AND(ISNUMBER(E296),ISNUMBER(F296),E296&lt;&gt;0),(F296-E296)/E296,"")</f>
        <v>-8.32990337312087E-005</v>
      </c>
    </row>
    <row r="297" customFormat="false" ht="15" hidden="false" customHeight="true" outlineLevel="0" collapsed="false">
      <c r="A297" s="12" t="s">
        <v>312</v>
      </c>
    </row>
    <row r="298" customFormat="false" ht="15" hidden="false" customHeight="true" outlineLevel="0" collapsed="false">
      <c r="A298" s="6" t="s">
        <v>313</v>
      </c>
      <c r="B298" s="7" t="n">
        <v>3310</v>
      </c>
      <c r="C298" s="7" t="n">
        <v>3717</v>
      </c>
      <c r="D298" s="7" t="n">
        <v>0</v>
      </c>
      <c r="E298" s="7" t="n">
        <v>3184</v>
      </c>
      <c r="F298" s="7" t="n">
        <v>3184</v>
      </c>
      <c r="G298" s="8" t="n">
        <f aca="false">IF(AND(ISNUMBER(E298),ISNUMBER(F298)),F298-E298,"")</f>
        <v>0</v>
      </c>
      <c r="H298" s="9" t="n">
        <f aca="false">IF(AND(ISNUMBER(E298),ISNUMBER(F298),E298&lt;&gt;0),(F298-E298)/E298,"")</f>
        <v>0</v>
      </c>
    </row>
    <row r="299" customFormat="false" ht="15" hidden="false" customHeight="true" outlineLevel="0" collapsed="false">
      <c r="A299" s="6" t="s">
        <v>314</v>
      </c>
      <c r="B299" s="7" t="n">
        <v>0</v>
      </c>
      <c r="C299" s="7" t="n">
        <v>0</v>
      </c>
      <c r="D299" s="7" t="n">
        <v>0</v>
      </c>
      <c r="E299" s="7" t="n">
        <v>275</v>
      </c>
      <c r="F299" s="7" t="n">
        <v>275</v>
      </c>
      <c r="G299" s="8" t="n">
        <f aca="false">IF(AND(ISNUMBER(E299),ISNUMBER(F299)),F299-E299,"")</f>
        <v>0</v>
      </c>
      <c r="H299" s="9" t="n">
        <f aca="false">IF(AND(ISNUMBER(E299),ISNUMBER(F299),E299&lt;&gt;0),(F299-E299)/E299,"")</f>
        <v>0</v>
      </c>
    </row>
    <row r="300" customFormat="false" ht="15" hidden="false" customHeight="true" outlineLevel="0" collapsed="false">
      <c r="A300" s="6" t="s">
        <v>315</v>
      </c>
      <c r="B300" s="7" t="n">
        <v>2447</v>
      </c>
      <c r="C300" s="7" t="n">
        <v>2833</v>
      </c>
      <c r="D300" s="7" t="n">
        <v>1413</v>
      </c>
      <c r="E300" s="7" t="n">
        <v>3600</v>
      </c>
      <c r="F300" s="7" t="n">
        <v>3600</v>
      </c>
      <c r="G300" s="8" t="n">
        <f aca="false">IF(AND(ISNUMBER(E300),ISNUMBER(F300)),F300-E300,"")</f>
        <v>0</v>
      </c>
      <c r="H300" s="9" t="n">
        <f aca="false">IF(AND(ISNUMBER(E300),ISNUMBER(F300),E300&lt;&gt;0),(F300-E300)/E300,"")</f>
        <v>0</v>
      </c>
    </row>
    <row r="301" customFormat="false" ht="15" hidden="false" customHeight="true" outlineLevel="0" collapsed="false">
      <c r="A301" s="6" t="s">
        <v>316</v>
      </c>
      <c r="B301" s="7" t="n">
        <v>3106</v>
      </c>
      <c r="C301" s="7" t="n">
        <v>3624</v>
      </c>
      <c r="D301" s="7" t="n">
        <v>1128</v>
      </c>
      <c r="E301" s="7" t="n">
        <v>3000</v>
      </c>
      <c r="F301" s="7" t="n">
        <v>3000</v>
      </c>
      <c r="G301" s="8" t="n">
        <f aca="false">IF(AND(ISNUMBER(E301),ISNUMBER(F301)),F301-E301,"")</f>
        <v>0</v>
      </c>
      <c r="H301" s="9" t="n">
        <f aca="false">IF(AND(ISNUMBER(E301),ISNUMBER(F301),E301&lt;&gt;0),(F301-E301)/E301,"")</f>
        <v>0</v>
      </c>
    </row>
    <row r="302" customFormat="false" ht="15" hidden="false" customHeight="true" outlineLevel="0" collapsed="false">
      <c r="A302" s="6" t="s">
        <v>317</v>
      </c>
      <c r="B302" s="7" t="n">
        <v>801</v>
      </c>
      <c r="C302" s="7" t="n">
        <v>964</v>
      </c>
      <c r="D302" s="7" t="n">
        <v>500</v>
      </c>
      <c r="E302" s="7" t="n">
        <v>1000</v>
      </c>
      <c r="F302" s="7" t="n">
        <v>1000</v>
      </c>
      <c r="G302" s="8" t="n">
        <f aca="false">IF(AND(ISNUMBER(E302),ISNUMBER(F302)),F302-E302,"")</f>
        <v>0</v>
      </c>
      <c r="H302" s="9" t="n">
        <f aca="false">IF(AND(ISNUMBER(E302),ISNUMBER(F302),E302&lt;&gt;0),(F302-E302)/E302,"")</f>
        <v>0</v>
      </c>
    </row>
    <row r="303" customFormat="false" ht="15" hidden="false" customHeight="true" outlineLevel="0" collapsed="false">
      <c r="A303" s="13" t="s">
        <v>318</v>
      </c>
      <c r="B303" s="14" t="n">
        <f aca="false">SUM(B298:B302)</f>
        <v>9664</v>
      </c>
      <c r="C303" s="14" t="n">
        <f aca="false">SUM(C298:C302)</f>
        <v>11138</v>
      </c>
      <c r="D303" s="14" t="n">
        <f aca="false">SUM(D298:D302)</f>
        <v>3041</v>
      </c>
      <c r="E303" s="14" t="n">
        <f aca="false">SUM(E298:E302)</f>
        <v>11059</v>
      </c>
      <c r="F303" s="14" t="n">
        <f aca="false">SUM(F298:F302)</f>
        <v>11059</v>
      </c>
      <c r="G303" s="14" t="n">
        <f aca="false">IF(AND(ISNUMBER(E303),ISNUMBER(F303)),F303-E303,"")</f>
        <v>0</v>
      </c>
      <c r="H303" s="15" t="n">
        <f aca="false">IF(AND(ISNUMBER(E303),ISNUMBER(F303),E303&lt;&gt;0),(F303-E303)/E303,"")</f>
        <v>0</v>
      </c>
    </row>
    <row r="304" customFormat="false" ht="15" hidden="false" customHeight="true" outlineLevel="0" collapsed="false">
      <c r="A304" s="6"/>
      <c r="D304" s="7" t="n">
        <v>2026</v>
      </c>
      <c r="E304" s="7" t="n">
        <v>2027</v>
      </c>
      <c r="G304" s="8" t="str">
        <f aca="false">IF(AND(ISNUMBER(E304),ISNUMBER(F304)),F304-E304,"")</f>
        <v/>
      </c>
      <c r="H304" s="9" t="str">
        <f aca="false">IF(AND(ISNUMBER(E304),ISNUMBER(F304),E304&lt;&gt;0),(F304-E304)/E304,"")</f>
        <v/>
      </c>
    </row>
    <row r="305" customFormat="false" ht="15" hidden="false" customHeight="true" outlineLevel="0" collapsed="false">
      <c r="A305" s="10" t="s">
        <v>319</v>
      </c>
      <c r="B305" s="11"/>
      <c r="C305" s="11"/>
      <c r="D305" s="11"/>
      <c r="E305" s="11"/>
      <c r="F305" s="11"/>
      <c r="G305" s="11"/>
      <c r="H305" s="11"/>
    </row>
    <row r="306" customFormat="false" ht="15" hidden="false" customHeight="true" outlineLevel="0" collapsed="false">
      <c r="A306" s="12" t="s">
        <v>320</v>
      </c>
    </row>
    <row r="307" customFormat="false" ht="15" hidden="false" customHeight="true" outlineLevel="0" collapsed="false">
      <c r="A307" s="6" t="s">
        <v>321</v>
      </c>
      <c r="B307" s="7" t="n">
        <v>122056</v>
      </c>
      <c r="C307" s="7" t="n">
        <v>140000</v>
      </c>
      <c r="D307" s="7" t="n">
        <v>0</v>
      </c>
      <c r="E307" s="7" t="n">
        <v>153739</v>
      </c>
      <c r="F307" s="7" t="n">
        <v>163816</v>
      </c>
      <c r="G307" s="8" t="n">
        <f aca="false">IF(AND(ISNUMBER(E307),ISNUMBER(F307)),F307-E307,"")</f>
        <v>10077</v>
      </c>
      <c r="H307" s="9" t="n">
        <f aca="false">IF(AND(ISNUMBER(E307),ISNUMBER(F307),E307&lt;&gt;0),(F307-E307)/E307,"")</f>
        <v>0.0655461528954917</v>
      </c>
    </row>
    <row r="308" customFormat="false" ht="15" hidden="false" customHeight="true" outlineLevel="0" collapsed="false">
      <c r="A308" s="6" t="s">
        <v>322</v>
      </c>
      <c r="B308" s="7" t="n">
        <v>0</v>
      </c>
      <c r="C308" s="7" t="n">
        <v>1939</v>
      </c>
      <c r="D308" s="7" t="n">
        <v>300</v>
      </c>
      <c r="E308" s="7" t="n">
        <v>150</v>
      </c>
      <c r="F308" s="7" t="n">
        <v>150</v>
      </c>
      <c r="G308" s="8" t="n">
        <f aca="false">IF(AND(ISNUMBER(E308),ISNUMBER(F308)),F308-E308,"")</f>
        <v>0</v>
      </c>
      <c r="H308" s="9" t="n">
        <f aca="false">IF(AND(ISNUMBER(E308),ISNUMBER(F308),E308&lt;&gt;0),(F308-E308)/E308,"")</f>
        <v>0</v>
      </c>
    </row>
    <row r="309" customFormat="false" ht="15" hidden="false" customHeight="true" outlineLevel="0" collapsed="false">
      <c r="A309" s="13" t="s">
        <v>323</v>
      </c>
      <c r="B309" s="14" t="n">
        <f aca="false">SUM(B307:B308)</f>
        <v>122056</v>
      </c>
      <c r="C309" s="14" t="n">
        <f aca="false">SUM(C307:C308)</f>
        <v>141939</v>
      </c>
      <c r="D309" s="14" t="n">
        <f aca="false">SUM(D307:D308)</f>
        <v>300</v>
      </c>
      <c r="E309" s="14" t="n">
        <f aca="false">SUM(E307:E308)</f>
        <v>153889</v>
      </c>
      <c r="F309" s="14" t="n">
        <f aca="false">SUM(F307:F308)</f>
        <v>163966</v>
      </c>
      <c r="G309" s="14" t="n">
        <f aca="false">IF(AND(ISNUMBER(E309),ISNUMBER(F309)),F309-E309,"")</f>
        <v>10077</v>
      </c>
      <c r="H309" s="15" t="n">
        <f aca="false">IF(AND(ISNUMBER(E309),ISNUMBER(F309),E309&lt;&gt;0),(F309-E309)/E309,"")</f>
        <v>0.0654822631897017</v>
      </c>
    </row>
    <row r="310" customFormat="false" ht="15" hidden="false" customHeight="true" outlineLevel="0" collapsed="false">
      <c r="A310" s="12" t="s">
        <v>324</v>
      </c>
    </row>
    <row r="311" customFormat="false" ht="15" hidden="false" customHeight="true" outlineLevel="0" collapsed="false">
      <c r="A311" s="6" t="s">
        <v>325</v>
      </c>
      <c r="B311" s="7" t="n">
        <v>153</v>
      </c>
      <c r="C311" s="7" t="n">
        <v>298</v>
      </c>
      <c r="D311" s="7" t="n">
        <v>136</v>
      </c>
      <c r="E311" s="7" t="n">
        <v>0</v>
      </c>
      <c r="F311" s="7" t="n">
        <v>0</v>
      </c>
      <c r="G311" s="8" t="n">
        <f aca="false">IF(AND(ISNUMBER(E311),ISNUMBER(F311)),F311-E311,"")</f>
        <v>0</v>
      </c>
      <c r="H311" s="9" t="str">
        <f aca="false">IF(AND(ISNUMBER(E311),ISNUMBER(F311),E311&lt;&gt;0),(F311-E311)/E311,"")</f>
        <v/>
      </c>
    </row>
    <row r="312" customFormat="false" ht="15" hidden="false" customHeight="true" outlineLevel="0" collapsed="false">
      <c r="A312" s="6" t="s">
        <v>326</v>
      </c>
      <c r="B312" s="7" t="n">
        <v>390</v>
      </c>
      <c r="C312" s="7" t="n">
        <v>39</v>
      </c>
      <c r="D312" s="7" t="n">
        <v>0</v>
      </c>
      <c r="E312" s="7" t="n">
        <v>0</v>
      </c>
      <c r="F312" s="7" t="n">
        <v>0</v>
      </c>
      <c r="G312" s="8" t="n">
        <f aca="false">IF(AND(ISNUMBER(E312),ISNUMBER(F312)),F312-E312,"")</f>
        <v>0</v>
      </c>
      <c r="H312" s="9" t="str">
        <f aca="false">IF(AND(ISNUMBER(E312),ISNUMBER(F312),E312&lt;&gt;0),(F312-E312)/E312,"")</f>
        <v/>
      </c>
    </row>
    <row r="313" customFormat="false" ht="15" hidden="false" customHeight="true" outlineLevel="0" collapsed="false">
      <c r="A313" s="6" t="s">
        <v>327</v>
      </c>
      <c r="B313" s="7" t="n">
        <v>152610</v>
      </c>
      <c r="C313" s="7" t="n">
        <v>167130</v>
      </c>
      <c r="D313" s="7" t="n">
        <v>125377</v>
      </c>
      <c r="E313" s="7" t="n">
        <v>167350</v>
      </c>
      <c r="F313" s="7" t="n">
        <v>169850</v>
      </c>
      <c r="G313" s="8" t="n">
        <f aca="false">IF(AND(ISNUMBER(E313),ISNUMBER(F313)),F313-E313,"")</f>
        <v>2500</v>
      </c>
      <c r="H313" s="9" t="n">
        <f aca="false">IF(AND(ISNUMBER(E313),ISNUMBER(F313),E313&lt;&gt;0),(F313-E313)/E313,"")</f>
        <v>0.0149387511204063</v>
      </c>
    </row>
    <row r="314" customFormat="false" ht="15" hidden="false" customHeight="true" outlineLevel="0" collapsed="false">
      <c r="A314" s="13" t="s">
        <v>328</v>
      </c>
      <c r="B314" s="14" t="n">
        <f aca="false">SUM(B311:B313)</f>
        <v>153153</v>
      </c>
      <c r="C314" s="14" t="n">
        <f aca="false">SUM(C311:C313)</f>
        <v>167467</v>
      </c>
      <c r="D314" s="14" t="n">
        <f aca="false">SUM(D311:D313)</f>
        <v>125513</v>
      </c>
      <c r="E314" s="14" t="n">
        <f aca="false">SUM(E311:E313)</f>
        <v>167350</v>
      </c>
      <c r="F314" s="14" t="n">
        <f aca="false">SUM(F311:F313)</f>
        <v>169850</v>
      </c>
      <c r="G314" s="14" t="n">
        <f aca="false">IF(AND(ISNUMBER(E314),ISNUMBER(F314)),F314-E314,"")</f>
        <v>2500</v>
      </c>
      <c r="H314" s="15" t="n">
        <f aca="false">IF(AND(ISNUMBER(E314),ISNUMBER(F314),E314&lt;&gt;0),(F314-E314)/E314,"")</f>
        <v>0.0149387511204063</v>
      </c>
    </row>
    <row r="315" customFormat="false" ht="15" hidden="false" customHeight="true" outlineLevel="0" collapsed="false">
      <c r="A315" s="12" t="s">
        <v>329</v>
      </c>
    </row>
    <row r="316" customFormat="false" ht="15" hidden="false" customHeight="true" outlineLevel="0" collapsed="false">
      <c r="A316" s="6" t="s">
        <v>330</v>
      </c>
      <c r="B316" s="7" t="n">
        <v>8287</v>
      </c>
      <c r="C316" s="7" t="n">
        <v>9249</v>
      </c>
      <c r="D316" s="7" t="n">
        <v>5436</v>
      </c>
      <c r="E316" s="7" t="n">
        <v>8849</v>
      </c>
      <c r="F316" s="7" t="n">
        <v>8849</v>
      </c>
      <c r="G316" s="8" t="n">
        <f aca="false">IF(AND(ISNUMBER(E316),ISNUMBER(F316)),F316-E316,"")</f>
        <v>0</v>
      </c>
      <c r="H316" s="9" t="n">
        <f aca="false">IF(AND(ISNUMBER(E316),ISNUMBER(F316),E316&lt;&gt;0),(F316-E316)/E316,"")</f>
        <v>0</v>
      </c>
    </row>
    <row r="317" customFormat="false" ht="15" hidden="false" customHeight="true" outlineLevel="0" collapsed="false">
      <c r="A317" s="6" t="s">
        <v>331</v>
      </c>
      <c r="B317" s="7" t="n">
        <v>635</v>
      </c>
      <c r="C317" s="7" t="n">
        <v>0</v>
      </c>
      <c r="D317" s="7" t="n">
        <v>677</v>
      </c>
      <c r="E317" s="7" t="n">
        <v>1395</v>
      </c>
      <c r="F317" s="7" t="n">
        <v>1395</v>
      </c>
      <c r="G317" s="8" t="n">
        <f aca="false">IF(AND(ISNUMBER(E317),ISNUMBER(F317)),F317-E317,"")</f>
        <v>0</v>
      </c>
      <c r="H317" s="9" t="n">
        <f aca="false">IF(AND(ISNUMBER(E317),ISNUMBER(F317),E317&lt;&gt;0),(F317-E317)/E317,"")</f>
        <v>0</v>
      </c>
      <c r="I317" s="16" t="s">
        <v>332</v>
      </c>
    </row>
    <row r="318" customFormat="false" ht="15" hidden="false" customHeight="true" outlineLevel="0" collapsed="false">
      <c r="A318" s="6" t="s">
        <v>333</v>
      </c>
      <c r="B318" s="7" t="n">
        <v>0</v>
      </c>
      <c r="C318" s="7" t="n">
        <v>0</v>
      </c>
      <c r="D318" s="7" t="n">
        <v>0</v>
      </c>
      <c r="E318" s="7" t="n">
        <v>350</v>
      </c>
      <c r="F318" s="7" t="n">
        <v>350</v>
      </c>
      <c r="G318" s="8" t="n">
        <f aca="false">IF(AND(ISNUMBER(E318),ISNUMBER(F318)),F318-E318,"")</f>
        <v>0</v>
      </c>
      <c r="H318" s="9" t="n">
        <f aca="false">IF(AND(ISNUMBER(E318),ISNUMBER(F318),E318&lt;&gt;0),(F318-E318)/E318,"")</f>
        <v>0</v>
      </c>
    </row>
    <row r="319" customFormat="false" ht="15" hidden="false" customHeight="true" outlineLevel="0" collapsed="false">
      <c r="A319" s="6" t="s">
        <v>334</v>
      </c>
      <c r="B319" s="7" t="n">
        <v>0</v>
      </c>
      <c r="C319" s="7" t="n">
        <v>0</v>
      </c>
      <c r="D319" s="7" t="n">
        <v>0</v>
      </c>
      <c r="E319" s="7" t="n">
        <v>400</v>
      </c>
      <c r="F319" s="7" t="n">
        <v>400</v>
      </c>
      <c r="G319" s="8" t="n">
        <f aca="false">IF(AND(ISNUMBER(E319),ISNUMBER(F319)),F319-E319,"")</f>
        <v>0</v>
      </c>
      <c r="H319" s="9" t="n">
        <f aca="false">IF(AND(ISNUMBER(E319),ISNUMBER(F319),E319&lt;&gt;0),(F319-E319)/E319,"")</f>
        <v>0</v>
      </c>
    </row>
    <row r="320" customFormat="false" ht="15" hidden="false" customHeight="true" outlineLevel="0" collapsed="false">
      <c r="A320" s="6" t="s">
        <v>335</v>
      </c>
      <c r="B320" s="7" t="n">
        <v>187</v>
      </c>
      <c r="C320" s="7" t="n">
        <v>0</v>
      </c>
      <c r="D320" s="7" t="n">
        <v>267</v>
      </c>
      <c r="E320" s="7" t="n">
        <v>50</v>
      </c>
      <c r="F320" s="7" t="n">
        <v>50</v>
      </c>
      <c r="G320" s="8" t="n">
        <f aca="false">IF(AND(ISNUMBER(E320),ISNUMBER(F320)),F320-E320,"")</f>
        <v>0</v>
      </c>
      <c r="H320" s="9" t="n">
        <f aca="false">IF(AND(ISNUMBER(E320),ISNUMBER(F320),E320&lt;&gt;0),(F320-E320)/E320,"")</f>
        <v>0</v>
      </c>
    </row>
    <row r="321" customFormat="false" ht="15" hidden="false" customHeight="true" outlineLevel="0" collapsed="false">
      <c r="A321" s="6" t="s">
        <v>336</v>
      </c>
      <c r="B321" s="7" t="n">
        <v>0</v>
      </c>
      <c r="C321" s="7" t="n">
        <v>214</v>
      </c>
      <c r="D321" s="7" t="n">
        <v>0</v>
      </c>
      <c r="E321" s="7" t="n">
        <v>500</v>
      </c>
      <c r="F321" s="7" t="n">
        <v>500</v>
      </c>
      <c r="G321" s="8" t="n">
        <f aca="false">IF(AND(ISNUMBER(E321),ISNUMBER(F321)),F321-E321,"")</f>
        <v>0</v>
      </c>
      <c r="H321" s="9" t="n">
        <f aca="false">IF(AND(ISNUMBER(E321),ISNUMBER(F321),E321&lt;&gt;0),(F321-E321)/E321,"")</f>
        <v>0</v>
      </c>
    </row>
    <row r="322" customFormat="false" ht="15" hidden="false" customHeight="true" outlineLevel="0" collapsed="false">
      <c r="A322" s="6" t="s">
        <v>337</v>
      </c>
      <c r="B322" s="7" t="n">
        <v>445</v>
      </c>
      <c r="C322" s="7" t="n">
        <v>233</v>
      </c>
      <c r="D322" s="7" t="n">
        <v>0</v>
      </c>
      <c r="E322" s="7" t="n">
        <v>200</v>
      </c>
      <c r="F322" s="7" t="n">
        <v>200</v>
      </c>
      <c r="G322" s="8" t="n">
        <f aca="false">IF(AND(ISNUMBER(E322),ISNUMBER(F322)),F322-E322,"")</f>
        <v>0</v>
      </c>
      <c r="H322" s="9" t="n">
        <f aca="false">IF(AND(ISNUMBER(E322),ISNUMBER(F322),E322&lt;&gt;0),(F322-E322)/E322,"")</f>
        <v>0</v>
      </c>
    </row>
    <row r="323" customFormat="false" ht="15" hidden="false" customHeight="true" outlineLevel="0" collapsed="false">
      <c r="A323" s="6" t="s">
        <v>338</v>
      </c>
      <c r="B323" s="7" t="n">
        <v>0</v>
      </c>
      <c r="C323" s="7" t="n">
        <v>0</v>
      </c>
      <c r="D323" s="7" t="n">
        <v>0</v>
      </c>
      <c r="E323" s="7" t="n">
        <v>1000</v>
      </c>
      <c r="F323" s="7" t="n">
        <v>1000</v>
      </c>
      <c r="G323" s="8" t="n">
        <f aca="false">IF(AND(ISNUMBER(E323),ISNUMBER(F323)),F323-E323,"")</f>
        <v>0</v>
      </c>
      <c r="H323" s="9" t="n">
        <f aca="false">IF(AND(ISNUMBER(E323),ISNUMBER(F323),E323&lt;&gt;0),(F323-E323)/E323,"")</f>
        <v>0</v>
      </c>
    </row>
    <row r="324" customFormat="false" ht="15" hidden="false" customHeight="true" outlineLevel="0" collapsed="false">
      <c r="A324" s="13" t="s">
        <v>339</v>
      </c>
      <c r="B324" s="14" t="n">
        <f aca="false">SUM(B316:B323)</f>
        <v>9554</v>
      </c>
      <c r="C324" s="14" t="n">
        <f aca="false">SUM(C316:C323)</f>
        <v>9696</v>
      </c>
      <c r="D324" s="14" t="n">
        <f aca="false">SUM(D316:D323)</f>
        <v>6380</v>
      </c>
      <c r="E324" s="14" t="n">
        <f aca="false">SUM(E316:E323)</f>
        <v>12744</v>
      </c>
      <c r="F324" s="14" t="n">
        <f aca="false">SUM(F316:F323)</f>
        <v>12744</v>
      </c>
      <c r="G324" s="14" t="n">
        <f aca="false">IF(AND(ISNUMBER(E324),ISNUMBER(F324)),F324-E324,"")</f>
        <v>0</v>
      </c>
      <c r="H324" s="15" t="n">
        <f aca="false">IF(AND(ISNUMBER(E324),ISNUMBER(F324),E324&lt;&gt;0),(F324-E324)/E324,"")</f>
        <v>0</v>
      </c>
    </row>
    <row r="325" customFormat="false" ht="15" hidden="false" customHeight="true" outlineLevel="0" collapsed="false">
      <c r="A325" s="6"/>
      <c r="D325" s="7" t="n">
        <v>2026</v>
      </c>
      <c r="E325" s="7" t="n">
        <v>2027</v>
      </c>
      <c r="G325" s="8" t="str">
        <f aca="false">IF(AND(ISNUMBER(E325),ISNUMBER(F325)),F325-E325,"")</f>
        <v/>
      </c>
      <c r="H325" s="9" t="str">
        <f aca="false">IF(AND(ISNUMBER(E325),ISNUMBER(F325),E325&lt;&gt;0),(F325-E325)/E325,"")</f>
        <v/>
      </c>
    </row>
    <row r="326" customFormat="false" ht="15" hidden="false" customHeight="true" outlineLevel="0" collapsed="false">
      <c r="A326" s="12" t="s">
        <v>340</v>
      </c>
    </row>
    <row r="327" customFormat="false" ht="15" hidden="false" customHeight="true" outlineLevel="0" collapsed="false">
      <c r="A327" s="6" t="s">
        <v>341</v>
      </c>
      <c r="B327" s="7" t="n">
        <v>771</v>
      </c>
      <c r="C327" s="7" t="n">
        <v>429</v>
      </c>
      <c r="D327" s="7" t="n">
        <v>930</v>
      </c>
      <c r="E327" s="7" t="n">
        <v>1000</v>
      </c>
      <c r="F327" s="7" t="n">
        <v>1000</v>
      </c>
      <c r="G327" s="8" t="n">
        <f aca="false">IF(AND(ISNUMBER(E327),ISNUMBER(F327)),F327-E327,"")</f>
        <v>0</v>
      </c>
      <c r="H327" s="9" t="n">
        <f aca="false">IF(AND(ISNUMBER(E327),ISNUMBER(F327),E327&lt;&gt;0),(F327-E327)/E327,"")</f>
        <v>0</v>
      </c>
    </row>
    <row r="328" customFormat="false" ht="15" hidden="false" customHeight="true" outlineLevel="0" collapsed="false">
      <c r="A328" s="6" t="s">
        <v>342</v>
      </c>
      <c r="B328" s="7" t="n">
        <v>279</v>
      </c>
      <c r="C328" s="7" t="n">
        <v>0</v>
      </c>
      <c r="D328" s="7" t="n">
        <v>0</v>
      </c>
      <c r="E328" s="7" t="n">
        <v>350</v>
      </c>
      <c r="F328" s="7" t="n">
        <v>350</v>
      </c>
      <c r="G328" s="8" t="n">
        <f aca="false">IF(AND(ISNUMBER(E328),ISNUMBER(F328)),F328-E328,"")</f>
        <v>0</v>
      </c>
      <c r="H328" s="9" t="n">
        <f aca="false">IF(AND(ISNUMBER(E328),ISNUMBER(F328),E328&lt;&gt;0),(F328-E328)/E328,"")</f>
        <v>0</v>
      </c>
      <c r="I328" s="16" t="s">
        <v>343</v>
      </c>
    </row>
    <row r="329" customFormat="false" ht="15" hidden="false" customHeight="true" outlineLevel="0" collapsed="false">
      <c r="A329" s="6" t="s">
        <v>344</v>
      </c>
      <c r="B329" s="7" t="n">
        <v>685</v>
      </c>
      <c r="C329" s="7" t="n">
        <v>0</v>
      </c>
      <c r="D329" s="7" t="n">
        <v>0</v>
      </c>
      <c r="E329" s="7" t="n">
        <v>1000</v>
      </c>
      <c r="F329" s="7" t="n">
        <v>1000</v>
      </c>
      <c r="G329" s="8" t="n">
        <f aca="false">IF(AND(ISNUMBER(E329),ISNUMBER(F329)),F329-E329,"")</f>
        <v>0</v>
      </c>
      <c r="H329" s="9" t="n">
        <f aca="false">IF(AND(ISNUMBER(E329),ISNUMBER(F329),E329&lt;&gt;0),(F329-E329)/E329,"")</f>
        <v>0</v>
      </c>
      <c r="I329" s="16" t="s">
        <v>345</v>
      </c>
    </row>
    <row r="330" customFormat="false" ht="15" hidden="false" customHeight="true" outlineLevel="0" collapsed="false">
      <c r="A330" s="6" t="s">
        <v>346</v>
      </c>
      <c r="B330" s="7" t="n">
        <v>850</v>
      </c>
      <c r="C330" s="7" t="n">
        <v>0</v>
      </c>
      <c r="D330" s="7" t="n">
        <v>0</v>
      </c>
      <c r="E330" s="7" t="n">
        <v>850</v>
      </c>
      <c r="F330" s="7" t="n">
        <v>850</v>
      </c>
      <c r="G330" s="8" t="n">
        <f aca="false">IF(AND(ISNUMBER(E330),ISNUMBER(F330)),F330-E330,"")</f>
        <v>0</v>
      </c>
      <c r="H330" s="9" t="n">
        <f aca="false">IF(AND(ISNUMBER(E330),ISNUMBER(F330),E330&lt;&gt;0),(F330-E330)/E330,"")</f>
        <v>0</v>
      </c>
      <c r="I330" s="16" t="s">
        <v>347</v>
      </c>
    </row>
    <row r="331" customFormat="false" ht="15" hidden="false" customHeight="true" outlineLevel="0" collapsed="false">
      <c r="A331" s="13" t="s">
        <v>348</v>
      </c>
      <c r="B331" s="14" t="n">
        <f aca="false">SUM(B327:B330)</f>
        <v>2585</v>
      </c>
      <c r="C331" s="14" t="n">
        <f aca="false">SUM(C327:C330)</f>
        <v>429</v>
      </c>
      <c r="D331" s="14" t="n">
        <f aca="false">SUM(D327:D330)</f>
        <v>930</v>
      </c>
      <c r="E331" s="14" t="n">
        <f aca="false">SUM(E327:E330)</f>
        <v>3200</v>
      </c>
      <c r="F331" s="14" t="n">
        <f aca="false">SUM(F327:F330)</f>
        <v>3200</v>
      </c>
      <c r="G331" s="14" t="n">
        <f aca="false">IF(AND(ISNUMBER(E331),ISNUMBER(F331)),F331-E331,"")</f>
        <v>0</v>
      </c>
      <c r="H331" s="15" t="n">
        <f aca="false">IF(AND(ISNUMBER(E331),ISNUMBER(F331),E331&lt;&gt;0),(F331-E331)/E331,"")</f>
        <v>0</v>
      </c>
    </row>
    <row r="332" customFormat="false" ht="15" hidden="false" customHeight="true" outlineLevel="0" collapsed="false">
      <c r="A332" s="12" t="s">
        <v>349</v>
      </c>
    </row>
    <row r="333" customFormat="false" ht="15" hidden="false" customHeight="true" outlineLevel="0" collapsed="false">
      <c r="A333" s="6" t="s">
        <v>350</v>
      </c>
      <c r="B333" s="7" t="n">
        <v>11749</v>
      </c>
      <c r="C333" s="7" t="n">
        <v>12600</v>
      </c>
      <c r="D333" s="7" t="n">
        <v>12922</v>
      </c>
      <c r="E333" s="7" t="n">
        <v>12940</v>
      </c>
      <c r="F333" s="7" t="n">
        <v>19610</v>
      </c>
      <c r="G333" s="8" t="n">
        <f aca="false">IF(AND(ISNUMBER(E333),ISNUMBER(F333)),F333-E333,"")</f>
        <v>6670</v>
      </c>
      <c r="H333" s="9" t="n">
        <f aca="false">IF(AND(ISNUMBER(E333),ISNUMBER(F333),E333&lt;&gt;0),(F333-E333)/E333,"")</f>
        <v>0.515455950540958</v>
      </c>
    </row>
    <row r="334" customFormat="false" ht="15" hidden="false" customHeight="true" outlineLevel="0" collapsed="false">
      <c r="A334" s="13" t="s">
        <v>351</v>
      </c>
      <c r="B334" s="14" t="n">
        <f aca="false">SUM(B333:B333)</f>
        <v>11749</v>
      </c>
      <c r="C334" s="14" t="n">
        <f aca="false">SUM(C333:C333)</f>
        <v>12600</v>
      </c>
      <c r="D334" s="14" t="n">
        <f aca="false">SUM(D333:D333)</f>
        <v>12922</v>
      </c>
      <c r="E334" s="14" t="n">
        <f aca="false">SUM(E333:E333)</f>
        <v>12940</v>
      </c>
      <c r="F334" s="14" t="n">
        <f aca="false">SUM(F333:F333)</f>
        <v>19610</v>
      </c>
      <c r="G334" s="14" t="n">
        <f aca="false">IF(AND(ISNUMBER(E334),ISNUMBER(F334)),F334-E334,"")</f>
        <v>6670</v>
      </c>
      <c r="H334" s="15" t="n">
        <f aca="false">IF(AND(ISNUMBER(E334),ISNUMBER(F334),E334&lt;&gt;0),(F334-E334)/E334,"")</f>
        <v>0.515455950540958</v>
      </c>
    </row>
    <row r="335" customFormat="false" ht="15" hidden="false" customHeight="true" outlineLevel="0" collapsed="false">
      <c r="A335" s="13" t="s">
        <v>352</v>
      </c>
      <c r="B335" s="21"/>
      <c r="C335" s="20" t="n">
        <v>332131</v>
      </c>
      <c r="D335" s="20" t="n">
        <v>146044</v>
      </c>
      <c r="E335" s="20" t="n">
        <v>350123</v>
      </c>
      <c r="F335" s="20" t="n">
        <v>369370</v>
      </c>
      <c r="G335" s="14" t="n">
        <f aca="false">IF(AND(ISNUMBER(E335),ISNUMBER(F335)),F335-E335,"")</f>
        <v>19247</v>
      </c>
      <c r="H335" s="15" t="n">
        <f aca="false">IF(AND(ISNUMBER(E335),ISNUMBER(F335),E335&lt;&gt;0),(F335-E335)/E335,"")</f>
        <v>0.0549721098014127</v>
      </c>
    </row>
    <row r="336" customFormat="false" ht="15" hidden="false" customHeight="true" outlineLevel="0" collapsed="false">
      <c r="A336" s="6"/>
      <c r="G336" s="8" t="str">
        <f aca="false">IF(AND(ISNUMBER(E336),ISNUMBER(F336)),F336-E336,"")</f>
        <v/>
      </c>
      <c r="H336" s="9" t="str">
        <f aca="false">IF(AND(ISNUMBER(E336),ISNUMBER(F336),E336&lt;&gt;0),(F336-E336)/E336,"")</f>
        <v/>
      </c>
    </row>
    <row r="337" customFormat="false" ht="15" hidden="false" customHeight="true" outlineLevel="0" collapsed="false">
      <c r="A337" s="6"/>
      <c r="G337" s="8" t="str">
        <f aca="false">IF(AND(ISNUMBER(E337),ISNUMBER(F337)),F337-E337,"")</f>
        <v/>
      </c>
      <c r="H337" s="9" t="str">
        <f aca="false">IF(AND(ISNUMBER(E337),ISNUMBER(F337),E337&lt;&gt;0),(F337-E337)/E337,"")</f>
        <v/>
      </c>
    </row>
    <row r="338" customFormat="false" ht="15" hidden="false" customHeight="true" outlineLevel="0" collapsed="false">
      <c r="A338" s="6"/>
      <c r="D338" s="7" t="n">
        <v>2026</v>
      </c>
      <c r="E338" s="7" t="n">
        <v>2027</v>
      </c>
      <c r="G338" s="8" t="str">
        <f aca="false">IF(AND(ISNUMBER(E338),ISNUMBER(F338)),F338-E338,"")</f>
        <v/>
      </c>
      <c r="H338" s="9" t="str">
        <f aca="false">IF(AND(ISNUMBER(E338),ISNUMBER(F338),E338&lt;&gt;0),(F338-E338)/E338,"")</f>
        <v/>
      </c>
    </row>
    <row r="339" customFormat="false" ht="15" hidden="false" customHeight="true" outlineLevel="0" collapsed="false">
      <c r="A339" s="12" t="s">
        <v>353</v>
      </c>
    </row>
    <row r="340" customFormat="false" ht="15" hidden="false" customHeight="true" outlineLevel="0" collapsed="false">
      <c r="A340" s="12" t="s">
        <v>354</v>
      </c>
    </row>
    <row r="341" customFormat="false" ht="15" hidden="false" customHeight="true" outlineLevel="0" collapsed="false">
      <c r="A341" s="6" t="s">
        <v>355</v>
      </c>
      <c r="B341" s="7" t="n">
        <v>5926</v>
      </c>
      <c r="C341" s="7" t="n">
        <v>5749</v>
      </c>
      <c r="D341" s="7" t="n">
        <v>3755</v>
      </c>
      <c r="E341" s="7" t="n">
        <v>6111</v>
      </c>
      <c r="F341" s="7" t="n">
        <v>6295</v>
      </c>
      <c r="G341" s="8" t="n">
        <f aca="false">IF(AND(ISNUMBER(E341),ISNUMBER(F341)),F341-E341,"")</f>
        <v>184</v>
      </c>
      <c r="H341" s="9" t="n">
        <f aca="false">IF(AND(ISNUMBER(E341),ISNUMBER(F341),E341&lt;&gt;0),(F341-E341)/E341,"")</f>
        <v>0.030109638357061</v>
      </c>
    </row>
    <row r="342" customFormat="false" ht="15" hidden="false" customHeight="true" outlineLevel="0" collapsed="false">
      <c r="A342" s="6" t="s">
        <v>356</v>
      </c>
      <c r="B342" s="7" t="n">
        <v>0</v>
      </c>
      <c r="C342" s="7" t="n">
        <v>0</v>
      </c>
      <c r="D342" s="7" t="n">
        <v>39</v>
      </c>
      <c r="E342" s="7" t="n">
        <v>1400</v>
      </c>
      <c r="F342" s="7" t="n">
        <v>2000</v>
      </c>
      <c r="G342" s="8" t="n">
        <f aca="false">IF(AND(ISNUMBER(E342),ISNUMBER(F342)),F342-E342,"")</f>
        <v>600</v>
      </c>
      <c r="H342" s="9" t="n">
        <f aca="false">IF(AND(ISNUMBER(E342),ISNUMBER(F342),E342&lt;&gt;0),(F342-E342)/E342,"")</f>
        <v>0.428571428571429</v>
      </c>
      <c r="I342" s="16" t="s">
        <v>357</v>
      </c>
    </row>
    <row r="343" customFormat="false" ht="15" hidden="false" customHeight="true" outlineLevel="0" collapsed="false">
      <c r="A343" s="6" t="s">
        <v>358</v>
      </c>
      <c r="F343" s="7" t="n">
        <v>1000</v>
      </c>
      <c r="G343" s="8" t="str">
        <f aca="false">IF(AND(ISNUMBER(E343),ISNUMBER(F343)),F343-E343,"")</f>
        <v/>
      </c>
      <c r="H343" s="9" t="str">
        <f aca="false">IF(AND(ISNUMBER(E343),ISNUMBER(F343),E343&lt;&gt;0),(F343-E343)/E343,"")</f>
        <v/>
      </c>
    </row>
    <row r="344" customFormat="false" ht="15" hidden="false" customHeight="true" outlineLevel="0" collapsed="false">
      <c r="A344" s="6" t="s">
        <v>359</v>
      </c>
      <c r="B344" s="7" t="n">
        <v>0</v>
      </c>
      <c r="C344" s="7" t="n">
        <v>0</v>
      </c>
      <c r="D344" s="7" t="n">
        <v>302</v>
      </c>
      <c r="E344" s="7" t="n">
        <v>650</v>
      </c>
      <c r="F344" s="7" t="n">
        <v>500</v>
      </c>
      <c r="G344" s="8" t="n">
        <f aca="false">IF(AND(ISNUMBER(E344),ISNUMBER(F344)),F344-E344,"")</f>
        <v>-150</v>
      </c>
      <c r="H344" s="9" t="n">
        <f aca="false">IF(AND(ISNUMBER(E344),ISNUMBER(F344),E344&lt;&gt;0),(F344-E344)/E344,"")</f>
        <v>-0.230769230769231</v>
      </c>
    </row>
    <row r="345" customFormat="false" ht="15" hidden="false" customHeight="true" outlineLevel="0" collapsed="false">
      <c r="A345" s="6" t="s">
        <v>360</v>
      </c>
      <c r="F345" s="7" t="n">
        <v>1000</v>
      </c>
      <c r="G345" s="8" t="str">
        <f aca="false">IF(AND(ISNUMBER(E345),ISNUMBER(F345)),F345-E345,"")</f>
        <v/>
      </c>
      <c r="H345" s="9" t="str">
        <f aca="false">IF(AND(ISNUMBER(E345),ISNUMBER(F345),E345&lt;&gt;0),(F345-E345)/E345,"")</f>
        <v/>
      </c>
    </row>
    <row r="346" customFormat="false" ht="15" hidden="false" customHeight="true" outlineLevel="0" collapsed="false">
      <c r="A346" s="6" t="s">
        <v>361</v>
      </c>
      <c r="B346" s="7" t="n">
        <v>1080</v>
      </c>
      <c r="C346" s="7" t="n">
        <v>5000</v>
      </c>
      <c r="D346" s="7" t="n">
        <v>4508</v>
      </c>
      <c r="E346" s="7" t="n">
        <v>12500</v>
      </c>
      <c r="F346" s="7" t="n">
        <v>12500</v>
      </c>
      <c r="G346" s="8" t="n">
        <f aca="false">IF(AND(ISNUMBER(E346),ISNUMBER(F346)),F346-E346,"")</f>
        <v>0</v>
      </c>
      <c r="H346" s="9" t="n">
        <f aca="false">IF(AND(ISNUMBER(E346),ISNUMBER(F346),E346&lt;&gt;0),(F346-E346)/E346,"")</f>
        <v>0</v>
      </c>
    </row>
    <row r="347" customFormat="false" ht="15" hidden="false" customHeight="true" outlineLevel="0" collapsed="false">
      <c r="A347" s="6" t="s">
        <v>362</v>
      </c>
      <c r="B347" s="7" t="n">
        <v>1986</v>
      </c>
      <c r="C347" s="7" t="n">
        <v>3056</v>
      </c>
      <c r="D347" s="7" t="n">
        <v>3294</v>
      </c>
      <c r="E347" s="7" t="n">
        <v>4000</v>
      </c>
      <c r="F347" s="7" t="n">
        <v>11805</v>
      </c>
      <c r="G347" s="8" t="n">
        <f aca="false">IF(AND(ISNUMBER(E347),ISNUMBER(F347)),F347-E347,"")</f>
        <v>7805</v>
      </c>
      <c r="H347" s="9" t="n">
        <f aca="false">IF(AND(ISNUMBER(E347),ISNUMBER(F347),E347&lt;&gt;0),(F347-E347)/E347,"")</f>
        <v>1.95125</v>
      </c>
    </row>
    <row r="348" customFormat="false" ht="15" hidden="false" customHeight="true" outlineLevel="0" collapsed="false">
      <c r="A348" s="6" t="s">
        <v>363</v>
      </c>
      <c r="B348" s="7" t="n">
        <v>3853</v>
      </c>
      <c r="C348" s="7" t="n">
        <v>2306</v>
      </c>
      <c r="D348" s="7" t="n">
        <v>249</v>
      </c>
      <c r="E348" s="7" t="n">
        <v>4000</v>
      </c>
      <c r="F348" s="7" t="n">
        <v>4000</v>
      </c>
      <c r="G348" s="8" t="n">
        <f aca="false">IF(AND(ISNUMBER(E348),ISNUMBER(F348)),F348-E348,"")</f>
        <v>0</v>
      </c>
      <c r="H348" s="9" t="n">
        <f aca="false">IF(AND(ISNUMBER(E348),ISNUMBER(F348),E348&lt;&gt;0),(F348-E348)/E348,"")</f>
        <v>0</v>
      </c>
    </row>
    <row r="349" customFormat="false" ht="15" hidden="false" customHeight="true" outlineLevel="0" collapsed="false">
      <c r="A349" s="13" t="s">
        <v>364</v>
      </c>
      <c r="B349" s="14" t="n">
        <f aca="false">SUM(B341:B348)</f>
        <v>12845</v>
      </c>
      <c r="C349" s="14" t="n">
        <f aca="false">SUM(C341:C348)</f>
        <v>16111</v>
      </c>
      <c r="D349" s="14" t="n">
        <f aca="false">SUM(D341:D348)</f>
        <v>12147</v>
      </c>
      <c r="E349" s="14" t="n">
        <f aca="false">SUM(E341:E348)</f>
        <v>28661</v>
      </c>
      <c r="F349" s="14" t="n">
        <f aca="false">SUM(F341:F348)</f>
        <v>39100</v>
      </c>
      <c r="G349" s="14" t="n">
        <f aca="false">IF(AND(ISNUMBER(E349),ISNUMBER(F349)),F349-E349,"")</f>
        <v>10439</v>
      </c>
      <c r="H349" s="15" t="n">
        <f aca="false">IF(AND(ISNUMBER(E349),ISNUMBER(F349),E349&lt;&gt;0),(F349-E349)/E349,"")</f>
        <v>0.364223160392171</v>
      </c>
    </row>
    <row r="350" customFormat="false" ht="15" hidden="false" customHeight="true" outlineLevel="0" collapsed="false">
      <c r="A350" s="12" t="s">
        <v>365</v>
      </c>
    </row>
    <row r="351" customFormat="false" ht="15" hidden="false" customHeight="true" outlineLevel="0" collapsed="false">
      <c r="A351" s="6" t="s">
        <v>366</v>
      </c>
      <c r="B351" s="7" t="n">
        <v>34331</v>
      </c>
      <c r="C351" s="7" t="n">
        <v>33184</v>
      </c>
      <c r="D351" s="7" t="n">
        <v>25255</v>
      </c>
      <c r="E351" s="7" t="n">
        <v>45320</v>
      </c>
      <c r="F351" s="7" t="n">
        <v>46680</v>
      </c>
      <c r="G351" s="8" t="n">
        <f aca="false">IF(AND(ISNUMBER(E351),ISNUMBER(F351)),F351-E351,"")</f>
        <v>1360</v>
      </c>
      <c r="H351" s="9" t="n">
        <f aca="false">IF(AND(ISNUMBER(E351),ISNUMBER(F351),E351&lt;&gt;0),(F351-E351)/E351,"")</f>
        <v>0.030008826125331</v>
      </c>
    </row>
    <row r="352" customFormat="false" ht="15" hidden="false" customHeight="true" outlineLevel="0" collapsed="false">
      <c r="A352" s="6" t="s">
        <v>367</v>
      </c>
      <c r="B352" s="7" t="n">
        <v>0</v>
      </c>
      <c r="C352" s="7" t="n">
        <v>330</v>
      </c>
      <c r="D352" s="7" t="n">
        <v>346</v>
      </c>
      <c r="E352" s="7" t="n">
        <v>1500</v>
      </c>
      <c r="F352" s="7" t="n">
        <v>1500</v>
      </c>
      <c r="G352" s="8" t="n">
        <f aca="false">IF(AND(ISNUMBER(E352),ISNUMBER(F352)),F352-E352,"")</f>
        <v>0</v>
      </c>
      <c r="H352" s="9" t="n">
        <f aca="false">IF(AND(ISNUMBER(E352),ISNUMBER(F352),E352&lt;&gt;0),(F352-E352)/E352,"")</f>
        <v>0</v>
      </c>
    </row>
    <row r="353" customFormat="false" ht="15" hidden="false" customHeight="true" outlineLevel="0" collapsed="false">
      <c r="A353" s="6" t="s">
        <v>368</v>
      </c>
      <c r="B353" s="7" t="n">
        <v>6738</v>
      </c>
      <c r="C353" s="7" t="n">
        <v>10356</v>
      </c>
      <c r="D353" s="7" t="n">
        <v>3205</v>
      </c>
      <c r="E353" s="7" t="n">
        <v>12500</v>
      </c>
      <c r="F353" s="7" t="n">
        <v>12500</v>
      </c>
      <c r="G353" s="8" t="n">
        <f aca="false">IF(AND(ISNUMBER(E353),ISNUMBER(F353)),F353-E353,"")</f>
        <v>0</v>
      </c>
      <c r="H353" s="9" t="n">
        <f aca="false">IF(AND(ISNUMBER(E353),ISNUMBER(F353),E353&lt;&gt;0),(F353-E353)/E353,"")</f>
        <v>0</v>
      </c>
    </row>
    <row r="354" customFormat="false" ht="15" hidden="false" customHeight="true" outlineLevel="0" collapsed="false">
      <c r="A354" s="6" t="s">
        <v>369</v>
      </c>
      <c r="B354" s="7" t="n">
        <v>7007</v>
      </c>
      <c r="C354" s="7" t="n">
        <v>5717</v>
      </c>
      <c r="D354" s="7" t="n">
        <v>3616</v>
      </c>
      <c r="E354" s="7" t="n">
        <v>6250</v>
      </c>
      <c r="F354" s="7" t="n">
        <v>6250</v>
      </c>
      <c r="G354" s="8" t="n">
        <f aca="false">IF(AND(ISNUMBER(E354),ISNUMBER(F354)),F354-E354,"")</f>
        <v>0</v>
      </c>
      <c r="H354" s="9" t="n">
        <f aca="false">IF(AND(ISNUMBER(E354),ISNUMBER(F354),E354&lt;&gt;0),(F354-E354)/E354,"")</f>
        <v>0</v>
      </c>
    </row>
    <row r="355" customFormat="false" ht="15" hidden="false" customHeight="true" outlineLevel="0" collapsed="false">
      <c r="A355" s="13" t="s">
        <v>370</v>
      </c>
      <c r="B355" s="14" t="n">
        <f aca="false">SUM(B351:B354)</f>
        <v>48076</v>
      </c>
      <c r="C355" s="14" t="n">
        <f aca="false">SUM(C351:C354)</f>
        <v>49587</v>
      </c>
      <c r="D355" s="14" t="n">
        <f aca="false">SUM(D351:D354)</f>
        <v>32422</v>
      </c>
      <c r="E355" s="14" t="n">
        <f aca="false">SUM(E351:E354)</f>
        <v>65570</v>
      </c>
      <c r="F355" s="14" t="n">
        <f aca="false">SUM(F351:F354)</f>
        <v>66930</v>
      </c>
      <c r="G355" s="14" t="n">
        <f aca="false">IF(AND(ISNUMBER(E355),ISNUMBER(F355)),F355-E355,"")</f>
        <v>1360</v>
      </c>
      <c r="H355" s="15" t="n">
        <f aca="false">IF(AND(ISNUMBER(E355),ISNUMBER(F355),E355&lt;&gt;0),(F355-E355)/E355,"")</f>
        <v>0.0207411926185756</v>
      </c>
    </row>
    <row r="356" customFormat="false" ht="15" hidden="false" customHeight="true" outlineLevel="0" collapsed="false">
      <c r="A356" s="12" t="s">
        <v>371</v>
      </c>
    </row>
    <row r="357" customFormat="false" ht="15" hidden="false" customHeight="true" outlineLevel="0" collapsed="false">
      <c r="A357" s="6" t="s">
        <v>372</v>
      </c>
      <c r="B357" s="7" t="n">
        <v>18209</v>
      </c>
      <c r="C357" s="7" t="n">
        <v>18660</v>
      </c>
      <c r="D357" s="7" t="n">
        <v>14502</v>
      </c>
      <c r="E357" s="7" t="n">
        <v>19340</v>
      </c>
      <c r="F357" s="7" t="n">
        <v>19920</v>
      </c>
      <c r="G357" s="8" t="n">
        <f aca="false">IF(AND(ISNUMBER(E357),ISNUMBER(F357)),F357-E357,"")</f>
        <v>580</v>
      </c>
      <c r="H357" s="9" t="n">
        <f aca="false">IF(AND(ISNUMBER(E357),ISNUMBER(F357),E357&lt;&gt;0),(F357-E357)/E357,"")</f>
        <v>0.0299896587383661</v>
      </c>
    </row>
    <row r="358" customFormat="false" ht="15" hidden="false" customHeight="true" outlineLevel="0" collapsed="false">
      <c r="A358" s="13" t="s">
        <v>373</v>
      </c>
      <c r="B358" s="14" t="n">
        <f aca="false">SUM(B357:B357)</f>
        <v>18209</v>
      </c>
      <c r="C358" s="14" t="n">
        <f aca="false">SUM(C357:C357)</f>
        <v>18660</v>
      </c>
      <c r="D358" s="14" t="n">
        <f aca="false">SUM(D357:D357)</f>
        <v>14502</v>
      </c>
      <c r="E358" s="14" t="n">
        <f aca="false">SUM(E357:E357)</f>
        <v>19340</v>
      </c>
      <c r="F358" s="14" t="n">
        <f aca="false">SUM(F357:F357)</f>
        <v>19920</v>
      </c>
      <c r="G358" s="14" t="n">
        <f aca="false">IF(AND(ISNUMBER(E358),ISNUMBER(F358)),F358-E358,"")</f>
        <v>580</v>
      </c>
      <c r="H358" s="15" t="n">
        <f aca="false">IF(AND(ISNUMBER(E358),ISNUMBER(F358),E358&lt;&gt;0),(F358-E358)/E358,"")</f>
        <v>0.0299896587383661</v>
      </c>
    </row>
    <row r="359" customFormat="false" ht="15" hidden="false" customHeight="true" outlineLevel="0" collapsed="false">
      <c r="A359" s="12" t="s">
        <v>374</v>
      </c>
    </row>
    <row r="360" customFormat="false" ht="15" hidden="false" customHeight="true" outlineLevel="0" collapsed="false">
      <c r="A360" s="6" t="s">
        <v>375</v>
      </c>
      <c r="B360" s="7" t="n">
        <v>440</v>
      </c>
      <c r="C360" s="7" t="n">
        <v>0</v>
      </c>
      <c r="D360" s="7" t="n">
        <v>0</v>
      </c>
      <c r="E360" s="7" t="n">
        <v>250</v>
      </c>
      <c r="F360" s="7" t="n">
        <v>250</v>
      </c>
      <c r="G360" s="8" t="n">
        <f aca="false">IF(AND(ISNUMBER(E360),ISNUMBER(F360)),F360-E360,"")</f>
        <v>0</v>
      </c>
      <c r="H360" s="9" t="n">
        <f aca="false">IF(AND(ISNUMBER(E360),ISNUMBER(F360),E360&lt;&gt;0),(F360-E360)/E360,"")</f>
        <v>0</v>
      </c>
    </row>
    <row r="361" customFormat="false" ht="15" hidden="false" customHeight="true" outlineLevel="0" collapsed="false">
      <c r="A361" s="13" t="s">
        <v>376</v>
      </c>
      <c r="B361" s="14" t="n">
        <f aca="false">SUM(B360:B360)</f>
        <v>440</v>
      </c>
      <c r="C361" s="14" t="n">
        <f aca="false">SUM(C360:C360)</f>
        <v>0</v>
      </c>
      <c r="D361" s="14" t="n">
        <f aca="false">SUM(D360:D360)</f>
        <v>0</v>
      </c>
      <c r="E361" s="14" t="n">
        <f aca="false">SUM(E360:E360)</f>
        <v>250</v>
      </c>
      <c r="F361" s="14" t="n">
        <f aca="false">SUM(F360:F360)</f>
        <v>250</v>
      </c>
      <c r="G361" s="14" t="n">
        <f aca="false">IF(AND(ISNUMBER(E361),ISNUMBER(F361)),F361-E361,"")</f>
        <v>0</v>
      </c>
      <c r="H361" s="15" t="n">
        <f aca="false">IF(AND(ISNUMBER(E361),ISNUMBER(F361),E361&lt;&gt;0),(F361-E361)/E361,"")</f>
        <v>0</v>
      </c>
    </row>
    <row r="362" customFormat="false" ht="15" hidden="false" customHeight="true" outlineLevel="0" collapsed="false">
      <c r="A362" s="12" t="s">
        <v>377</v>
      </c>
    </row>
    <row r="363" customFormat="false" ht="15" hidden="false" customHeight="true" outlineLevel="0" collapsed="false">
      <c r="A363" s="6" t="s">
        <v>378</v>
      </c>
      <c r="B363" s="7" t="n">
        <v>0</v>
      </c>
      <c r="C363" s="7" t="n">
        <v>1000</v>
      </c>
      <c r="D363" s="7" t="n">
        <v>1000</v>
      </c>
      <c r="E363" s="7" t="n">
        <v>1000</v>
      </c>
      <c r="F363" s="7" t="n">
        <v>1000</v>
      </c>
      <c r="G363" s="8" t="n">
        <f aca="false">IF(AND(ISNUMBER(E363),ISNUMBER(F363)),F363-E363,"")</f>
        <v>0</v>
      </c>
      <c r="H363" s="9" t="n">
        <f aca="false">IF(AND(ISNUMBER(E363),ISNUMBER(F363),E363&lt;&gt;0),(F363-E363)/E363,"")</f>
        <v>0</v>
      </c>
    </row>
    <row r="364" customFormat="false" ht="15" hidden="false" customHeight="true" outlineLevel="0" collapsed="false">
      <c r="A364" s="13" t="s">
        <v>379</v>
      </c>
      <c r="B364" s="14" t="n">
        <f aca="false">SUM(B363:B363)</f>
        <v>0</v>
      </c>
      <c r="C364" s="14" t="n">
        <f aca="false">SUM(C363:C363)</f>
        <v>1000</v>
      </c>
      <c r="D364" s="14" t="n">
        <f aca="false">SUM(D363:D363)</f>
        <v>1000</v>
      </c>
      <c r="E364" s="14" t="n">
        <f aca="false">SUM(E363:E363)</f>
        <v>1000</v>
      </c>
      <c r="F364" s="14" t="n">
        <f aca="false">SUM(F363:F363)</f>
        <v>1000</v>
      </c>
      <c r="G364" s="14" t="n">
        <f aca="false">IF(AND(ISNUMBER(E364),ISNUMBER(F364)),F364-E364,"")</f>
        <v>0</v>
      </c>
      <c r="H364" s="15" t="n">
        <f aca="false">IF(AND(ISNUMBER(E364),ISNUMBER(F364),E364&lt;&gt;0),(F364-E364)/E364,"")</f>
        <v>0</v>
      </c>
    </row>
    <row r="365" customFormat="false" ht="15" hidden="false" customHeight="true" outlineLevel="0" collapsed="false">
      <c r="A365" s="12" t="s">
        <v>380</v>
      </c>
    </row>
    <row r="366" customFormat="false" ht="15" hidden="false" customHeight="true" outlineLevel="0" collapsed="false">
      <c r="A366" s="6" t="s">
        <v>381</v>
      </c>
      <c r="B366" s="7" t="n">
        <v>97002</v>
      </c>
      <c r="C366" s="7" t="n">
        <v>102528</v>
      </c>
      <c r="D366" s="7" t="n">
        <v>53477</v>
      </c>
      <c r="E366" s="7" t="n">
        <v>106953</v>
      </c>
      <c r="F366" s="7" t="n">
        <v>111854</v>
      </c>
      <c r="G366" s="8" t="n">
        <f aca="false">IF(AND(ISNUMBER(E366),ISNUMBER(F366)),F366-E366,"")</f>
        <v>4901</v>
      </c>
      <c r="H366" s="9" t="n">
        <f aca="false">IF(AND(ISNUMBER(E366),ISNUMBER(F366),E366&lt;&gt;0),(F366-E366)/E366,"")</f>
        <v>0.0458238665582078</v>
      </c>
    </row>
    <row r="367" customFormat="false" ht="15" hidden="false" customHeight="true" outlineLevel="0" collapsed="false">
      <c r="A367" s="13" t="s">
        <v>382</v>
      </c>
      <c r="B367" s="14" t="n">
        <f aca="false">SUM(B366:B366)</f>
        <v>97002</v>
      </c>
      <c r="C367" s="14" t="n">
        <f aca="false">SUM(C366:C366)</f>
        <v>102528</v>
      </c>
      <c r="D367" s="14" t="n">
        <f aca="false">SUM(D366:D366)</f>
        <v>53477</v>
      </c>
      <c r="E367" s="14" t="n">
        <f aca="false">SUM(E366:E366)</f>
        <v>106953</v>
      </c>
      <c r="F367" s="14" t="n">
        <f aca="false">SUM(F366:F366)</f>
        <v>111854</v>
      </c>
      <c r="G367" s="14" t="n">
        <f aca="false">IF(AND(ISNUMBER(E367),ISNUMBER(F367)),F367-E367,"")</f>
        <v>4901</v>
      </c>
      <c r="H367" s="15" t="n">
        <f aca="false">IF(AND(ISNUMBER(E367),ISNUMBER(F367),E367&lt;&gt;0),(F367-E367)/E367,"")</f>
        <v>0.0458238665582078</v>
      </c>
    </row>
    <row r="368" customFormat="false" ht="15" hidden="false" customHeight="true" outlineLevel="0" collapsed="false">
      <c r="A368" s="13" t="s">
        <v>383</v>
      </c>
      <c r="B368" s="21"/>
      <c r="C368" s="21"/>
      <c r="D368" s="21"/>
      <c r="E368" s="21"/>
      <c r="F368" s="21"/>
      <c r="G368" s="14" t="str">
        <f aca="false">IF(AND(ISNUMBER(E368),ISNUMBER(F368)),F368-E368,"")</f>
        <v/>
      </c>
      <c r="H368" s="15" t="str">
        <f aca="false">IF(AND(ISNUMBER(E368),ISNUMBER(F368),E368&lt;&gt;0),(F368-E368)/E368,"")</f>
        <v/>
      </c>
    </row>
    <row r="369" customFormat="false" ht="15" hidden="false" customHeight="true" outlineLevel="0" collapsed="false">
      <c r="A369" s="6"/>
      <c r="D369" s="7" t="n">
        <v>2026</v>
      </c>
      <c r="E369" s="7" t="n">
        <v>2027</v>
      </c>
      <c r="G369" s="8" t="str">
        <f aca="false">IF(AND(ISNUMBER(E369),ISNUMBER(F369)),F369-E369,"")</f>
        <v/>
      </c>
      <c r="H369" s="9" t="str">
        <f aca="false">IF(AND(ISNUMBER(E369),ISNUMBER(F369),E369&lt;&gt;0),(F369-E369)/E369,"")</f>
        <v/>
      </c>
    </row>
    <row r="370" customFormat="false" ht="15" hidden="false" customHeight="true" outlineLevel="0" collapsed="false">
      <c r="A370" s="6" t="s">
        <v>384</v>
      </c>
    </row>
    <row r="371" customFormat="false" ht="15" hidden="false" customHeight="true" outlineLevel="0" collapsed="false">
      <c r="A371" s="6" t="s">
        <v>385</v>
      </c>
      <c r="B371" s="7" t="n">
        <v>80460</v>
      </c>
      <c r="C371" s="7" t="n">
        <v>81770</v>
      </c>
      <c r="D371" s="7" t="n">
        <v>52146</v>
      </c>
      <c r="E371" s="7" t="n">
        <v>87783</v>
      </c>
      <c r="F371" s="7" t="n">
        <v>88823</v>
      </c>
      <c r="G371" s="8" t="n">
        <f aca="false">IF(AND(ISNUMBER(E371),ISNUMBER(F371)),F371-E371,"")</f>
        <v>1040</v>
      </c>
      <c r="H371" s="9" t="n">
        <f aca="false">IF(AND(ISNUMBER(E371),ISNUMBER(F371),E371&lt;&gt;0),(F371-E371)/E371,"")</f>
        <v>0.0118473964207193</v>
      </c>
      <c r="I371" s="16" t="s">
        <v>386</v>
      </c>
    </row>
    <row r="372" customFormat="false" ht="15" hidden="false" customHeight="true" outlineLevel="0" collapsed="false">
      <c r="A372" s="6" t="s">
        <v>387</v>
      </c>
      <c r="B372" s="7" t="n">
        <v>28339</v>
      </c>
      <c r="C372" s="7" t="n">
        <v>28000</v>
      </c>
      <c r="D372" s="7" t="n">
        <v>14004</v>
      </c>
      <c r="E372" s="7" t="n">
        <v>28008</v>
      </c>
      <c r="F372" s="7" t="n">
        <v>29273</v>
      </c>
      <c r="G372" s="8" t="n">
        <f aca="false">IF(AND(ISNUMBER(E372),ISNUMBER(F372)),F372-E372,"")</f>
        <v>1265</v>
      </c>
      <c r="H372" s="9" t="n">
        <f aca="false">IF(AND(ISNUMBER(E372),ISNUMBER(F372),E372&lt;&gt;0),(F372-E372)/E372,"")</f>
        <v>0.0451656669522993</v>
      </c>
      <c r="I372" s="16" t="s">
        <v>388</v>
      </c>
    </row>
    <row r="373" customFormat="false" ht="15" hidden="false" customHeight="true" outlineLevel="0" collapsed="false">
      <c r="A373" s="13" t="s">
        <v>389</v>
      </c>
      <c r="B373" s="14" t="n">
        <f aca="false">SUM(B371:B372)</f>
        <v>108799</v>
      </c>
      <c r="C373" s="14" t="n">
        <f aca="false">SUM(C371:C372)</f>
        <v>109770</v>
      </c>
      <c r="D373" s="14" t="n">
        <f aca="false">SUM(D371:D372)</f>
        <v>66150</v>
      </c>
      <c r="E373" s="14" t="n">
        <f aca="false">SUM(E371:E372)</f>
        <v>115791</v>
      </c>
      <c r="F373" s="14" t="n">
        <f aca="false">SUM(F371:F372)</f>
        <v>118096</v>
      </c>
      <c r="G373" s="14" t="n">
        <f aca="false">IF(AND(ISNUMBER(E373),ISNUMBER(F373)),F373-E373,"")</f>
        <v>2305</v>
      </c>
      <c r="H373" s="15" t="n">
        <f aca="false">IF(AND(ISNUMBER(E373),ISNUMBER(F373),E373&lt;&gt;0),(F373-E373)/E373,"")</f>
        <v>0.0199065557772193</v>
      </c>
      <c r="I373" s="16" t="s">
        <v>390</v>
      </c>
    </row>
    <row r="374" customFormat="false" ht="15" hidden="false" customHeight="true" outlineLevel="0" collapsed="false">
      <c r="A374" s="10" t="s">
        <v>391</v>
      </c>
      <c r="B374" s="11"/>
      <c r="C374" s="11"/>
      <c r="D374" s="11"/>
      <c r="E374" s="11"/>
      <c r="F374" s="11"/>
      <c r="G374" s="11"/>
      <c r="H374" s="11"/>
    </row>
    <row r="375" customFormat="false" ht="15" hidden="false" customHeight="true" outlineLevel="0" collapsed="false">
      <c r="A375" s="12" t="s">
        <v>392</v>
      </c>
    </row>
    <row r="376" customFormat="false" ht="15" hidden="false" customHeight="true" outlineLevel="0" collapsed="false">
      <c r="A376" s="6" t="s">
        <v>393</v>
      </c>
      <c r="B376" s="7" t="n">
        <v>3866</v>
      </c>
      <c r="C376" s="7" t="n">
        <v>4200</v>
      </c>
      <c r="D376" s="7" t="n">
        <v>2100</v>
      </c>
      <c r="E376" s="7" t="n">
        <v>4200</v>
      </c>
      <c r="F376" s="7" t="n">
        <v>4200</v>
      </c>
      <c r="G376" s="8" t="n">
        <f aca="false">IF(AND(ISNUMBER(E376),ISNUMBER(F376)),F376-E376,"")</f>
        <v>0</v>
      </c>
      <c r="H376" s="9" t="n">
        <f aca="false">IF(AND(ISNUMBER(E376),ISNUMBER(F376),E376&lt;&gt;0),(F376-E376)/E376,"")</f>
        <v>0</v>
      </c>
    </row>
    <row r="377" customFormat="false" ht="15" hidden="false" customHeight="true" outlineLevel="0" collapsed="false">
      <c r="A377" s="6" t="s">
        <v>394</v>
      </c>
      <c r="B377" s="7" t="n">
        <v>5612</v>
      </c>
      <c r="C377" s="7" t="n">
        <v>5147</v>
      </c>
      <c r="D377" s="7" t="n">
        <v>4016</v>
      </c>
      <c r="E377" s="7" t="n">
        <v>6000</v>
      </c>
      <c r="F377" s="7" t="n">
        <v>6000</v>
      </c>
      <c r="G377" s="8" t="n">
        <f aca="false">IF(AND(ISNUMBER(E377),ISNUMBER(F377)),F377-E377,"")</f>
        <v>0</v>
      </c>
      <c r="H377" s="9" t="n">
        <f aca="false">IF(AND(ISNUMBER(E377),ISNUMBER(F377),E377&lt;&gt;0),(F377-E377)/E377,"")</f>
        <v>0</v>
      </c>
      <c r="I377" s="16" t="s">
        <v>395</v>
      </c>
    </row>
    <row r="378" customFormat="false" ht="15" hidden="false" customHeight="true" outlineLevel="0" collapsed="false">
      <c r="A378" s="6" t="s">
        <v>396</v>
      </c>
      <c r="B378" s="7" t="n">
        <v>1680</v>
      </c>
      <c r="C378" s="7" t="n">
        <v>5124</v>
      </c>
      <c r="D378" s="7" t="n">
        <v>140</v>
      </c>
      <c r="E378" s="7" t="n">
        <v>3560</v>
      </c>
      <c r="F378" s="7" t="n">
        <v>3180</v>
      </c>
      <c r="G378" s="8" t="n">
        <f aca="false">IF(AND(ISNUMBER(E378),ISNUMBER(F378)),F378-E378,"")</f>
        <v>-380</v>
      </c>
      <c r="H378" s="9" t="n">
        <f aca="false">IF(AND(ISNUMBER(E378),ISNUMBER(F378),E378&lt;&gt;0),(F378-E378)/E378,"")</f>
        <v>-0.106741573033708</v>
      </c>
    </row>
    <row r="379" customFormat="false" ht="15" hidden="false" customHeight="true" outlineLevel="0" collapsed="false">
      <c r="A379" s="13" t="s">
        <v>397</v>
      </c>
      <c r="B379" s="14" t="n">
        <f aca="false">SUM(B376:B378)</f>
        <v>11158</v>
      </c>
      <c r="C379" s="14" t="n">
        <f aca="false">SUM(C376:C378)</f>
        <v>14471</v>
      </c>
      <c r="D379" s="14" t="n">
        <f aca="false">SUM(D376:D378)</f>
        <v>6256</v>
      </c>
      <c r="E379" s="14" t="n">
        <f aca="false">SUM(E376:E378)</f>
        <v>13760</v>
      </c>
      <c r="F379" s="14" t="n">
        <f aca="false">SUM(F376:F378)</f>
        <v>13380</v>
      </c>
      <c r="G379" s="14" t="n">
        <f aca="false">IF(AND(ISNUMBER(E379),ISNUMBER(F379)),F379-E379,"")</f>
        <v>-380</v>
      </c>
      <c r="H379" s="15" t="n">
        <f aca="false">IF(AND(ISNUMBER(E379),ISNUMBER(F379),E379&lt;&gt;0),(F379-E379)/E379,"")</f>
        <v>-0.0276162790697674</v>
      </c>
    </row>
    <row r="380" customFormat="false" ht="15" hidden="false" customHeight="true" outlineLevel="0" collapsed="false">
      <c r="A380" s="12" t="s">
        <v>398</v>
      </c>
    </row>
    <row r="381" customFormat="false" ht="15" hidden="false" customHeight="true" outlineLevel="0" collapsed="false">
      <c r="A381" s="6" t="s">
        <v>399</v>
      </c>
      <c r="B381" s="7" t="n">
        <v>853</v>
      </c>
      <c r="C381" s="7" t="n">
        <v>2319</v>
      </c>
      <c r="D381" s="7" t="n">
        <v>0</v>
      </c>
      <c r="E381" s="7" t="n">
        <v>1400</v>
      </c>
      <c r="F381" s="7" t="n">
        <v>1400</v>
      </c>
      <c r="G381" s="8" t="n">
        <f aca="false">IF(AND(ISNUMBER(E381),ISNUMBER(F381)),F381-E381,"")</f>
        <v>0</v>
      </c>
      <c r="H381" s="9" t="n">
        <f aca="false">IF(AND(ISNUMBER(E381),ISNUMBER(F381),E381&lt;&gt;0),(F381-E381)/E381,"")</f>
        <v>0</v>
      </c>
    </row>
    <row r="382" customFormat="false" ht="15" hidden="false" customHeight="true" outlineLevel="0" collapsed="false">
      <c r="A382" s="13" t="s">
        <v>400</v>
      </c>
      <c r="B382" s="14" t="n">
        <f aca="false">SUM(B381:B381)</f>
        <v>853</v>
      </c>
      <c r="C382" s="14" t="n">
        <f aca="false">SUM(C381:C381)</f>
        <v>2319</v>
      </c>
      <c r="D382" s="14" t="n">
        <f aca="false">SUM(D381:D381)</f>
        <v>0</v>
      </c>
      <c r="E382" s="14" t="n">
        <f aca="false">SUM(E381:E381)</f>
        <v>1400</v>
      </c>
      <c r="F382" s="14" t="n">
        <f aca="false">SUM(F381:F381)</f>
        <v>1400</v>
      </c>
      <c r="G382" s="14" t="n">
        <f aca="false">IF(AND(ISNUMBER(E382),ISNUMBER(F382)),F382-E382,"")</f>
        <v>0</v>
      </c>
      <c r="H382" s="15" t="n">
        <f aca="false">IF(AND(ISNUMBER(E382),ISNUMBER(F382),E382&lt;&gt;0),(F382-E382)/E382,"")</f>
        <v>0</v>
      </c>
    </row>
    <row r="383" customFormat="false" ht="15" hidden="false" customHeight="true" outlineLevel="0" collapsed="false">
      <c r="A383" s="6" t="s">
        <v>401</v>
      </c>
    </row>
    <row r="384" customFormat="false" ht="15" hidden="false" customHeight="true" outlineLevel="0" collapsed="false">
      <c r="A384" s="6" t="s">
        <v>402</v>
      </c>
      <c r="B384" s="7" t="n">
        <v>3600</v>
      </c>
      <c r="C384" s="7" t="n">
        <v>4200</v>
      </c>
      <c r="D384" s="7" t="n">
        <v>4800</v>
      </c>
      <c r="E384" s="7" t="n">
        <v>4800</v>
      </c>
      <c r="F384" s="7" t="n">
        <v>4800</v>
      </c>
      <c r="G384" s="8" t="n">
        <f aca="false">IF(AND(ISNUMBER(E384),ISNUMBER(F384)),F384-E384,"")</f>
        <v>0</v>
      </c>
      <c r="H384" s="9" t="n">
        <f aca="false">IF(AND(ISNUMBER(E384),ISNUMBER(F384),E384&lt;&gt;0),(F384-E384)/E384,"")</f>
        <v>0</v>
      </c>
    </row>
    <row r="385" customFormat="false" ht="15" hidden="false" customHeight="true" outlineLevel="0" collapsed="false">
      <c r="A385" s="6" t="s">
        <v>403</v>
      </c>
      <c r="B385" s="7" t="n">
        <v>1279</v>
      </c>
      <c r="C385" s="7" t="n">
        <v>2225</v>
      </c>
      <c r="D385" s="7" t="n">
        <v>1189</v>
      </c>
      <c r="E385" s="7" t="n">
        <v>2100</v>
      </c>
      <c r="F385" s="7" t="n">
        <v>2163</v>
      </c>
      <c r="G385" s="8" t="n">
        <f aca="false">IF(AND(ISNUMBER(E385),ISNUMBER(F385)),F385-E385,"")</f>
        <v>63</v>
      </c>
      <c r="H385" s="9" t="n">
        <f aca="false">IF(AND(ISNUMBER(E385),ISNUMBER(F385),E385&lt;&gt;0),(F385-E385)/E385,"")</f>
        <v>0.03</v>
      </c>
    </row>
    <row r="386" customFormat="false" ht="15" hidden="false" customHeight="true" outlineLevel="0" collapsed="false">
      <c r="A386" s="6" t="s">
        <v>404</v>
      </c>
      <c r="B386" s="7" t="n">
        <v>235</v>
      </c>
      <c r="C386" s="7" t="n">
        <v>550</v>
      </c>
      <c r="D386" s="7" t="n">
        <v>1026</v>
      </c>
      <c r="E386" s="7" t="n">
        <v>750</v>
      </c>
      <c r="F386" s="7" t="n">
        <v>750</v>
      </c>
      <c r="G386" s="8" t="n">
        <f aca="false">IF(AND(ISNUMBER(E386),ISNUMBER(F386)),F386-E386,"")</f>
        <v>0</v>
      </c>
      <c r="H386" s="9" t="n">
        <f aca="false">IF(AND(ISNUMBER(E386),ISNUMBER(F386),E386&lt;&gt;0),(F386-E386)/E386,"")</f>
        <v>0</v>
      </c>
    </row>
    <row r="387" customFormat="false" ht="15" hidden="false" customHeight="true" outlineLevel="0" collapsed="false">
      <c r="A387" s="6" t="s">
        <v>405</v>
      </c>
      <c r="B387" s="7" t="n">
        <v>5114</v>
      </c>
      <c r="C387" s="7" t="n">
        <v>6975</v>
      </c>
      <c r="D387" s="7" t="n">
        <v>7015</v>
      </c>
      <c r="E387" s="7" t="n">
        <v>7650</v>
      </c>
      <c r="F387" s="7" t="n">
        <v>7713</v>
      </c>
      <c r="G387" s="8" t="n">
        <f aca="false">IF(AND(ISNUMBER(E387),ISNUMBER(F387)),F387-E387,"")</f>
        <v>63</v>
      </c>
      <c r="H387" s="9" t="n">
        <f aca="false">IF(AND(ISNUMBER(E387),ISNUMBER(F387),E387&lt;&gt;0),(F387-E387)/E387,"")</f>
        <v>0.00823529411764706</v>
      </c>
    </row>
    <row r="388" customFormat="false" ht="15" hidden="false" customHeight="true" outlineLevel="0" collapsed="false">
      <c r="A388" s="6" t="s">
        <v>406</v>
      </c>
    </row>
    <row r="389" customFormat="false" ht="15" hidden="false" customHeight="true" outlineLevel="0" collapsed="false">
      <c r="A389" s="6" t="s">
        <v>407</v>
      </c>
      <c r="B389" s="7" t="n">
        <v>2499</v>
      </c>
      <c r="C389" s="7" t="n">
        <v>1796</v>
      </c>
      <c r="D389" s="7" t="n">
        <v>683</v>
      </c>
      <c r="E389" s="7" t="n">
        <v>1800</v>
      </c>
      <c r="F389" s="7" t="n">
        <v>1854</v>
      </c>
      <c r="G389" s="8" t="n">
        <f aca="false">IF(AND(ISNUMBER(E389),ISNUMBER(F389)),F389-E389,"")</f>
        <v>54</v>
      </c>
      <c r="H389" s="9" t="n">
        <f aca="false">IF(AND(ISNUMBER(E389),ISNUMBER(F389),E389&lt;&gt;0),(F389-E389)/E389,"")</f>
        <v>0.03</v>
      </c>
    </row>
    <row r="390" customFormat="false" ht="15" hidden="false" customHeight="true" outlineLevel="0" collapsed="false">
      <c r="A390" s="6" t="s">
        <v>408</v>
      </c>
      <c r="B390" s="7" t="n">
        <v>2499</v>
      </c>
      <c r="C390" s="7" t="n">
        <v>1796</v>
      </c>
      <c r="D390" s="7" t="n">
        <v>683</v>
      </c>
      <c r="E390" s="7" t="n">
        <v>1800</v>
      </c>
      <c r="F390" s="7" t="n">
        <v>1854</v>
      </c>
      <c r="G390" s="8" t="n">
        <f aca="false">IF(AND(ISNUMBER(E390),ISNUMBER(F390)),F390-E390,"")</f>
        <v>54</v>
      </c>
      <c r="H390" s="9" t="n">
        <f aca="false">IF(AND(ISNUMBER(E390),ISNUMBER(F390),E390&lt;&gt;0),(F390-E390)/E390,"")</f>
        <v>0.03</v>
      </c>
    </row>
    <row r="391" customFormat="false" ht="15" hidden="false" customHeight="true" outlineLevel="0" collapsed="false">
      <c r="A391" s="6"/>
      <c r="D391" s="7" t="n">
        <v>2026</v>
      </c>
      <c r="E391" s="7" t="n">
        <v>2027</v>
      </c>
      <c r="G391" s="8" t="str">
        <f aca="false">IF(AND(ISNUMBER(E391),ISNUMBER(F391)),F391-E391,"")</f>
        <v/>
      </c>
      <c r="H391" s="9" t="str">
        <f aca="false">IF(AND(ISNUMBER(E391),ISNUMBER(F391),E391&lt;&gt;0),(F391-E391)/E391,"")</f>
        <v/>
      </c>
    </row>
    <row r="392" customFormat="false" ht="15" hidden="false" customHeight="true" outlineLevel="0" collapsed="false">
      <c r="A392" s="12" t="s">
        <v>409</v>
      </c>
    </row>
    <row r="393" customFormat="false" ht="15" hidden="false" customHeight="true" outlineLevel="0" collapsed="false">
      <c r="A393" s="6" t="s">
        <v>410</v>
      </c>
      <c r="B393" s="7" t="n">
        <v>0</v>
      </c>
      <c r="C393" s="7" t="n">
        <v>0</v>
      </c>
      <c r="D393" s="7" t="n">
        <v>85</v>
      </c>
      <c r="E393" s="7" t="n">
        <v>65</v>
      </c>
      <c r="F393" s="7" t="n">
        <v>65</v>
      </c>
      <c r="G393" s="8" t="n">
        <f aca="false">IF(AND(ISNUMBER(E393),ISNUMBER(F393)),F393-E393,"")</f>
        <v>0</v>
      </c>
      <c r="H393" s="9" t="n">
        <f aca="false">IF(AND(ISNUMBER(E393),ISNUMBER(F393),E393&lt;&gt;0),(F393-E393)/E393,"")</f>
        <v>0</v>
      </c>
    </row>
    <row r="394" customFormat="false" ht="15" hidden="false" customHeight="true" outlineLevel="0" collapsed="false">
      <c r="A394" s="6" t="s">
        <v>411</v>
      </c>
      <c r="B394" s="7" t="n">
        <v>0</v>
      </c>
      <c r="C394" s="7" t="n">
        <v>0</v>
      </c>
      <c r="D394" s="7" t="n">
        <v>0</v>
      </c>
      <c r="E394" s="7" t="n">
        <v>60</v>
      </c>
      <c r="F394" s="7" t="n">
        <v>60</v>
      </c>
      <c r="G394" s="8" t="n">
        <f aca="false">IF(AND(ISNUMBER(E394),ISNUMBER(F394)),F394-E394,"")</f>
        <v>0</v>
      </c>
      <c r="H394" s="9" t="n">
        <f aca="false">IF(AND(ISNUMBER(E394),ISNUMBER(F394),E394&lt;&gt;0),(F394-E394)/E394,"")</f>
        <v>0</v>
      </c>
    </row>
    <row r="395" customFormat="false" ht="15" hidden="false" customHeight="true" outlineLevel="0" collapsed="false">
      <c r="A395" s="6" t="s">
        <v>412</v>
      </c>
      <c r="B395" s="7" t="n">
        <v>85</v>
      </c>
      <c r="C395" s="7" t="n">
        <v>190</v>
      </c>
      <c r="D395" s="7" t="n">
        <v>65</v>
      </c>
      <c r="E395" s="7" t="n">
        <v>525</v>
      </c>
      <c r="F395" s="7" t="n">
        <v>525</v>
      </c>
      <c r="G395" s="8" t="n">
        <f aca="false">IF(AND(ISNUMBER(E395),ISNUMBER(F395)),F395-E395,"")</f>
        <v>0</v>
      </c>
      <c r="H395" s="9" t="n">
        <f aca="false">IF(AND(ISNUMBER(E395),ISNUMBER(F395),E395&lt;&gt;0),(F395-E395)/E395,"")</f>
        <v>0</v>
      </c>
    </row>
    <row r="396" customFormat="false" ht="15" hidden="false" customHeight="true" outlineLevel="0" collapsed="false">
      <c r="A396" s="13" t="s">
        <v>413</v>
      </c>
      <c r="B396" s="14" t="n">
        <f aca="false">SUM(B393:B395)</f>
        <v>85</v>
      </c>
      <c r="C396" s="14" t="n">
        <f aca="false">SUM(C393:C395)</f>
        <v>190</v>
      </c>
      <c r="D396" s="14" t="n">
        <f aca="false">SUM(D393:D395)</f>
        <v>150</v>
      </c>
      <c r="E396" s="14" t="n">
        <f aca="false">SUM(E393:E395)</f>
        <v>650</v>
      </c>
      <c r="F396" s="14" t="n">
        <f aca="false">SUM(F393:F395)</f>
        <v>650</v>
      </c>
      <c r="G396" s="14" t="n">
        <f aca="false">IF(AND(ISNUMBER(E396),ISNUMBER(F396)),F396-E396,"")</f>
        <v>0</v>
      </c>
      <c r="H396" s="15" t="n">
        <f aca="false">IF(AND(ISNUMBER(E396),ISNUMBER(F396),E396&lt;&gt;0),(F396-E396)/E396,"")</f>
        <v>0</v>
      </c>
    </row>
    <row r="397" customFormat="false" ht="15" hidden="false" customHeight="true" outlineLevel="0" collapsed="false">
      <c r="A397" s="12" t="s">
        <v>414</v>
      </c>
    </row>
    <row r="398" customFormat="false" ht="15" hidden="false" customHeight="true" outlineLevel="0" collapsed="false">
      <c r="A398" s="6" t="s">
        <v>415</v>
      </c>
      <c r="B398" s="7" t="n">
        <v>316</v>
      </c>
      <c r="C398" s="7" t="n">
        <v>403</v>
      </c>
      <c r="D398" s="7" t="n">
        <v>168</v>
      </c>
      <c r="E398" s="7" t="n">
        <v>600</v>
      </c>
      <c r="F398" s="7" t="n">
        <v>725</v>
      </c>
      <c r="G398" s="8" t="n">
        <f aca="false">IF(AND(ISNUMBER(E398),ISNUMBER(F398)),F398-E398,"")</f>
        <v>125</v>
      </c>
      <c r="H398" s="9" t="n">
        <f aca="false">IF(AND(ISNUMBER(E398),ISNUMBER(F398),E398&lt;&gt;0),(F398-E398)/E398,"")</f>
        <v>0.208333333333333</v>
      </c>
    </row>
    <row r="399" customFormat="false" ht="15" hidden="false" customHeight="true" outlineLevel="0" collapsed="false">
      <c r="A399" s="6" t="s">
        <v>416</v>
      </c>
      <c r="B399" s="7" t="n">
        <v>300</v>
      </c>
      <c r="C399" s="7" t="n">
        <v>675</v>
      </c>
      <c r="D399" s="7" t="n">
        <v>0</v>
      </c>
      <c r="E399" s="7" t="n">
        <v>375</v>
      </c>
      <c r="F399" s="7" t="n">
        <v>800</v>
      </c>
      <c r="G399" s="8" t="n">
        <f aca="false">IF(AND(ISNUMBER(E399),ISNUMBER(F399)),F399-E399,"")</f>
        <v>425</v>
      </c>
      <c r="H399" s="9" t="n">
        <f aca="false">IF(AND(ISNUMBER(E399),ISNUMBER(F399),E399&lt;&gt;0),(F399-E399)/E399,"")</f>
        <v>1.13333333333333</v>
      </c>
    </row>
    <row r="400" customFormat="false" ht="15" hidden="false" customHeight="true" outlineLevel="0" collapsed="false">
      <c r="A400" s="6" t="s">
        <v>417</v>
      </c>
      <c r="B400" s="7" t="n">
        <v>0</v>
      </c>
      <c r="C400" s="7" t="n">
        <v>0</v>
      </c>
      <c r="D400" s="7" t="n">
        <v>0</v>
      </c>
      <c r="E400" s="7" t="n">
        <v>0</v>
      </c>
      <c r="F400" s="7" t="n">
        <v>0</v>
      </c>
      <c r="G400" s="8" t="n">
        <f aca="false">IF(AND(ISNUMBER(E400),ISNUMBER(F400)),F400-E400,"")</f>
        <v>0</v>
      </c>
      <c r="H400" s="9" t="str">
        <f aca="false">IF(AND(ISNUMBER(E400),ISNUMBER(F400),E400&lt;&gt;0),(F400-E400)/E400,"")</f>
        <v/>
      </c>
    </row>
    <row r="401" customFormat="false" ht="15" hidden="false" customHeight="true" outlineLevel="0" collapsed="false">
      <c r="A401" s="13" t="s">
        <v>418</v>
      </c>
      <c r="B401" s="14" t="n">
        <f aca="false">SUM(B398:B400)</f>
        <v>616</v>
      </c>
      <c r="C401" s="14" t="n">
        <f aca="false">SUM(C398:C400)</f>
        <v>1078</v>
      </c>
      <c r="D401" s="14" t="n">
        <f aca="false">SUM(D398:D400)</f>
        <v>168</v>
      </c>
      <c r="E401" s="14" t="n">
        <f aca="false">SUM(E398:E400)</f>
        <v>975</v>
      </c>
      <c r="F401" s="14" t="n">
        <f aca="false">SUM(F398:F400)</f>
        <v>1525</v>
      </c>
      <c r="G401" s="14" t="n">
        <f aca="false">IF(AND(ISNUMBER(E401),ISNUMBER(F401)),F401-E401,"")</f>
        <v>550</v>
      </c>
      <c r="H401" s="15" t="n">
        <f aca="false">IF(AND(ISNUMBER(E401),ISNUMBER(F401),E401&lt;&gt;0),(F401-E401)/E401,"")</f>
        <v>0.564102564102564</v>
      </c>
    </row>
    <row r="402" customFormat="false" ht="15" hidden="false" customHeight="true" outlineLevel="0" collapsed="false">
      <c r="A402" s="12" t="s">
        <v>419</v>
      </c>
    </row>
    <row r="403" customFormat="false" ht="15" hidden="false" customHeight="true" outlineLevel="0" collapsed="false">
      <c r="A403" s="6" t="s">
        <v>420</v>
      </c>
      <c r="B403" s="7" t="n">
        <v>479</v>
      </c>
      <c r="C403" s="7" t="n">
        <v>350</v>
      </c>
      <c r="D403" s="7" t="n">
        <v>316</v>
      </c>
      <c r="E403" s="7" t="n">
        <v>500</v>
      </c>
      <c r="F403" s="7" t="n">
        <v>515</v>
      </c>
      <c r="G403" s="8" t="n">
        <f aca="false">IF(AND(ISNUMBER(E403),ISNUMBER(F403)),F403-E403,"")</f>
        <v>15</v>
      </c>
      <c r="H403" s="9" t="n">
        <f aca="false">IF(AND(ISNUMBER(E403),ISNUMBER(F403),E403&lt;&gt;0),(F403-E403)/E403,"")</f>
        <v>0.03</v>
      </c>
    </row>
    <row r="404" customFormat="false" ht="15" hidden="false" customHeight="true" outlineLevel="0" collapsed="false">
      <c r="A404" s="6" t="s">
        <v>421</v>
      </c>
      <c r="B404" s="7" t="n">
        <v>0</v>
      </c>
      <c r="C404" s="7" t="n">
        <v>0</v>
      </c>
      <c r="D404" s="7" t="n">
        <v>0</v>
      </c>
      <c r="E404" s="7" t="n">
        <v>350</v>
      </c>
      <c r="F404" s="7" t="n">
        <v>350</v>
      </c>
      <c r="G404" s="8" t="n">
        <f aca="false">IF(AND(ISNUMBER(E404),ISNUMBER(F404)),F404-E404,"")</f>
        <v>0</v>
      </c>
      <c r="H404" s="9" t="n">
        <f aca="false">IF(AND(ISNUMBER(E404),ISNUMBER(F404),E404&lt;&gt;0),(F404-E404)/E404,"")</f>
        <v>0</v>
      </c>
    </row>
    <row r="405" customFormat="false" ht="15" hidden="false" customHeight="true" outlineLevel="0" collapsed="false">
      <c r="A405" s="6" t="s">
        <v>422</v>
      </c>
      <c r="F405" s="7" t="n">
        <v>380</v>
      </c>
      <c r="G405" s="8" t="str">
        <f aca="false">IF(AND(ISNUMBER(E405),ISNUMBER(F405)),F405-E405,"")</f>
        <v/>
      </c>
      <c r="H405" s="9" t="str">
        <f aca="false">IF(AND(ISNUMBER(E405),ISNUMBER(F405),E405&lt;&gt;0),(F405-E405)/E405,"")</f>
        <v/>
      </c>
    </row>
    <row r="406" customFormat="false" ht="15" hidden="false" customHeight="true" outlineLevel="0" collapsed="false">
      <c r="A406" s="13" t="s">
        <v>423</v>
      </c>
      <c r="B406" s="14" t="n">
        <f aca="false">SUM(B403:B405)</f>
        <v>479</v>
      </c>
      <c r="C406" s="14" t="n">
        <f aca="false">SUM(C403:C405)</f>
        <v>350</v>
      </c>
      <c r="D406" s="14" t="n">
        <f aca="false">SUM(D403:D405)</f>
        <v>316</v>
      </c>
      <c r="E406" s="14" t="n">
        <f aca="false">SUM(E403:E405)</f>
        <v>850</v>
      </c>
      <c r="F406" s="14" t="n">
        <f aca="false">SUM(F403:F405)</f>
        <v>1245</v>
      </c>
      <c r="G406" s="14" t="n">
        <f aca="false">IF(AND(ISNUMBER(E406),ISNUMBER(F406)),F406-E406,"")</f>
        <v>395</v>
      </c>
      <c r="H406" s="15" t="n">
        <f aca="false">IF(AND(ISNUMBER(E406),ISNUMBER(F406),E406&lt;&gt;0),(F406-E406)/E406,"")</f>
        <v>0.464705882352941</v>
      </c>
    </row>
    <row r="407" customFormat="false" ht="15" hidden="false" customHeight="true" outlineLevel="0" collapsed="false">
      <c r="A407" s="12" t="s">
        <v>424</v>
      </c>
      <c r="I407" s="16" t="s">
        <v>425</v>
      </c>
    </row>
    <row r="408" customFormat="false" ht="15" hidden="false" customHeight="true" outlineLevel="0" collapsed="false">
      <c r="A408" s="6" t="s">
        <v>426</v>
      </c>
      <c r="B408" s="7" t="n">
        <v>450</v>
      </c>
      <c r="C408" s="7" t="n">
        <v>550</v>
      </c>
      <c r="D408" s="7" t="n">
        <v>450</v>
      </c>
      <c r="E408" s="7" t="n">
        <v>6000</v>
      </c>
      <c r="F408" s="7" t="n">
        <v>1000</v>
      </c>
      <c r="G408" s="8" t="n">
        <f aca="false">IF(AND(ISNUMBER(E408),ISNUMBER(F408)),F408-E408,"")</f>
        <v>-5000</v>
      </c>
      <c r="H408" s="9" t="n">
        <f aca="false">IF(AND(ISNUMBER(E408),ISNUMBER(F408),E408&lt;&gt;0),(F408-E408)/E408,"")</f>
        <v>-0.833333333333333</v>
      </c>
      <c r="I408" s="16" t="s">
        <v>427</v>
      </c>
    </row>
    <row r="409" customFormat="false" ht="15" hidden="false" customHeight="true" outlineLevel="0" collapsed="false">
      <c r="A409" s="13" t="s">
        <v>428</v>
      </c>
      <c r="B409" s="14" t="n">
        <f aca="false">SUM(B408:B408)</f>
        <v>450</v>
      </c>
      <c r="C409" s="14" t="n">
        <f aca="false">SUM(C408:C408)</f>
        <v>550</v>
      </c>
      <c r="D409" s="14" t="n">
        <f aca="false">SUM(D408:D408)</f>
        <v>450</v>
      </c>
      <c r="E409" s="14" t="n">
        <f aca="false">SUM(E408:E408)</f>
        <v>6000</v>
      </c>
      <c r="F409" s="14" t="n">
        <f aca="false">SUM(F408:F408)</f>
        <v>1000</v>
      </c>
      <c r="G409" s="14" t="n">
        <f aca="false">IF(AND(ISNUMBER(E409),ISNUMBER(F409)),F409-E409,"")</f>
        <v>-5000</v>
      </c>
      <c r="H409" s="15" t="n">
        <f aca="false">IF(AND(ISNUMBER(E409),ISNUMBER(F409),E409&lt;&gt;0),(F409-E409)/E409,"")</f>
        <v>-0.833333333333333</v>
      </c>
      <c r="I409" s="16" t="s">
        <v>429</v>
      </c>
    </row>
    <row r="410" customFormat="false" ht="15" hidden="false" customHeight="true" outlineLevel="0" collapsed="false">
      <c r="A410" s="12" t="s">
        <v>430</v>
      </c>
    </row>
    <row r="411" customFormat="false" ht="15" hidden="false" customHeight="true" outlineLevel="0" collapsed="false">
      <c r="A411" s="6" t="s">
        <v>431</v>
      </c>
      <c r="B411" s="7" t="n">
        <v>1037</v>
      </c>
      <c r="C411" s="7" t="n">
        <v>1212</v>
      </c>
      <c r="D411" s="7" t="n">
        <v>637</v>
      </c>
      <c r="E411" s="7" t="n">
        <v>2000</v>
      </c>
      <c r="F411" s="7" t="n">
        <v>2060</v>
      </c>
      <c r="G411" s="8" t="n">
        <f aca="false">IF(AND(ISNUMBER(E411),ISNUMBER(F411)),F411-E411,"")</f>
        <v>60</v>
      </c>
      <c r="H411" s="9" t="n">
        <f aca="false">IF(AND(ISNUMBER(E411),ISNUMBER(F411),E411&lt;&gt;0),(F411-E411)/E411,"")</f>
        <v>0.03</v>
      </c>
    </row>
    <row r="412" customFormat="false" ht="15" hidden="false" customHeight="true" outlineLevel="0" collapsed="false">
      <c r="A412" s="6" t="s">
        <v>432</v>
      </c>
      <c r="B412" s="7" t="n">
        <v>10770</v>
      </c>
      <c r="C412" s="7" t="n">
        <v>12700</v>
      </c>
      <c r="D412" s="7" t="n">
        <v>7994</v>
      </c>
      <c r="E412" s="7" t="n">
        <v>10000</v>
      </c>
      <c r="F412" s="7" t="n">
        <v>10000</v>
      </c>
      <c r="G412" s="8" t="n">
        <f aca="false">IF(AND(ISNUMBER(E412),ISNUMBER(F412)),F412-E412,"")</f>
        <v>0</v>
      </c>
      <c r="H412" s="9" t="n">
        <f aca="false">IF(AND(ISNUMBER(E412),ISNUMBER(F412),E412&lt;&gt;0),(F412-E412)/E412,"")</f>
        <v>0</v>
      </c>
    </row>
    <row r="413" customFormat="false" ht="15" hidden="false" customHeight="true" outlineLevel="0" collapsed="false">
      <c r="A413" s="6" t="s">
        <v>433</v>
      </c>
      <c r="B413" s="7" t="n">
        <v>0</v>
      </c>
      <c r="C413" s="7" t="n">
        <v>1604</v>
      </c>
      <c r="D413" s="7" t="n">
        <v>0</v>
      </c>
      <c r="E413" s="7" t="n">
        <v>150</v>
      </c>
      <c r="F413" s="7" t="n">
        <v>150</v>
      </c>
      <c r="G413" s="8" t="n">
        <f aca="false">IF(AND(ISNUMBER(E413),ISNUMBER(F413)),F413-E413,"")</f>
        <v>0</v>
      </c>
      <c r="H413" s="9" t="n">
        <f aca="false">IF(AND(ISNUMBER(E413),ISNUMBER(F413),E413&lt;&gt;0),(F413-E413)/E413,"")</f>
        <v>0</v>
      </c>
    </row>
    <row r="414" customFormat="false" ht="15" hidden="false" customHeight="true" outlineLevel="0" collapsed="false">
      <c r="A414" s="6" t="s">
        <v>434</v>
      </c>
      <c r="B414" s="7" t="n">
        <v>0</v>
      </c>
      <c r="C414" s="7" t="n">
        <v>45</v>
      </c>
      <c r="D414" s="7" t="n">
        <v>0</v>
      </c>
      <c r="E414" s="7" t="n">
        <v>300</v>
      </c>
      <c r="F414" s="7" t="n">
        <v>300</v>
      </c>
      <c r="G414" s="8" t="n">
        <f aca="false">IF(AND(ISNUMBER(E414),ISNUMBER(F414)),F414-E414,"")</f>
        <v>0</v>
      </c>
      <c r="H414" s="9" t="n">
        <f aca="false">IF(AND(ISNUMBER(E414),ISNUMBER(F414),E414&lt;&gt;0),(F414-E414)/E414,"")</f>
        <v>0</v>
      </c>
    </row>
    <row r="415" customFormat="false" ht="15" hidden="false" customHeight="true" outlineLevel="0" collapsed="false">
      <c r="A415" s="13" t="s">
        <v>435</v>
      </c>
      <c r="B415" s="14" t="n">
        <f aca="false">SUM(B411:B414)</f>
        <v>11807</v>
      </c>
      <c r="C415" s="14" t="n">
        <f aca="false">SUM(C411:C414)</f>
        <v>15561</v>
      </c>
      <c r="D415" s="14" t="n">
        <f aca="false">SUM(D411:D414)</f>
        <v>8631</v>
      </c>
      <c r="E415" s="14" t="n">
        <f aca="false">SUM(E411:E414)</f>
        <v>12450</v>
      </c>
      <c r="F415" s="14" t="n">
        <f aca="false">SUM(F411:F414)</f>
        <v>12510</v>
      </c>
      <c r="G415" s="14" t="n">
        <f aca="false">IF(AND(ISNUMBER(E415),ISNUMBER(F415)),F415-E415,"")</f>
        <v>60</v>
      </c>
      <c r="H415" s="15" t="n">
        <f aca="false">IF(AND(ISNUMBER(E415),ISNUMBER(F415),E415&lt;&gt;0),(F415-E415)/E415,"")</f>
        <v>0.00481927710843374</v>
      </c>
    </row>
    <row r="416" customFormat="false" ht="15" hidden="false" customHeight="true" outlineLevel="0" collapsed="false">
      <c r="A416" s="12" t="s">
        <v>436</v>
      </c>
    </row>
    <row r="417" customFormat="false" ht="15" hidden="false" customHeight="true" outlineLevel="0" collapsed="false">
      <c r="A417" s="6" t="s">
        <v>437</v>
      </c>
      <c r="B417" s="7" t="n">
        <v>864</v>
      </c>
      <c r="C417" s="7" t="n">
        <v>573</v>
      </c>
      <c r="D417" s="7" t="n">
        <v>430</v>
      </c>
      <c r="E417" s="7" t="n">
        <v>800</v>
      </c>
      <c r="F417" s="7" t="n">
        <v>1300</v>
      </c>
      <c r="G417" s="8" t="n">
        <f aca="false">IF(AND(ISNUMBER(E417),ISNUMBER(F417)),F417-E417,"")</f>
        <v>500</v>
      </c>
      <c r="H417" s="9" t="n">
        <f aca="false">IF(AND(ISNUMBER(E417),ISNUMBER(F417),E417&lt;&gt;0),(F417-E417)/E417,"")</f>
        <v>0.625</v>
      </c>
      <c r="I417" s="16" t="s">
        <v>438</v>
      </c>
    </row>
    <row r="418" customFormat="false" ht="15" hidden="false" customHeight="true" outlineLevel="0" collapsed="false">
      <c r="A418" s="6" t="s">
        <v>439</v>
      </c>
      <c r="B418" s="7" t="n">
        <v>65</v>
      </c>
      <c r="C418" s="7" t="n">
        <v>245</v>
      </c>
      <c r="D418" s="7" t="n">
        <v>65</v>
      </c>
      <c r="E418" s="7" t="n">
        <v>350</v>
      </c>
      <c r="F418" s="7" t="n">
        <v>350</v>
      </c>
      <c r="G418" s="8" t="n">
        <f aca="false">IF(AND(ISNUMBER(E418),ISNUMBER(F418)),F418-E418,"")</f>
        <v>0</v>
      </c>
      <c r="H418" s="9" t="n">
        <f aca="false">IF(AND(ISNUMBER(E418),ISNUMBER(F418),E418&lt;&gt;0),(F418-E418)/E418,"")</f>
        <v>0</v>
      </c>
      <c r="I418" s="16" t="s">
        <v>440</v>
      </c>
    </row>
    <row r="419" customFormat="false" ht="15" hidden="false" customHeight="true" outlineLevel="0" collapsed="false">
      <c r="A419" s="6" t="s">
        <v>441</v>
      </c>
      <c r="B419" s="7" t="n">
        <v>0</v>
      </c>
      <c r="C419" s="7" t="n">
        <v>0</v>
      </c>
      <c r="D419" s="7" t="n">
        <v>0</v>
      </c>
      <c r="E419" s="7" t="n">
        <v>200</v>
      </c>
      <c r="F419" s="7" t="n">
        <v>200</v>
      </c>
      <c r="G419" s="8" t="n">
        <f aca="false">IF(AND(ISNUMBER(E419),ISNUMBER(F419)),F419-E419,"")</f>
        <v>0</v>
      </c>
      <c r="H419" s="9" t="n">
        <f aca="false">IF(AND(ISNUMBER(E419),ISNUMBER(F419),E419&lt;&gt;0),(F419-E419)/E419,"")</f>
        <v>0</v>
      </c>
    </row>
    <row r="420" customFormat="false" ht="15" hidden="false" customHeight="true" outlineLevel="0" collapsed="false">
      <c r="A420" s="6" t="s">
        <v>442</v>
      </c>
      <c r="B420" s="7" t="n">
        <v>0</v>
      </c>
      <c r="C420" s="7" t="n">
        <v>0</v>
      </c>
      <c r="D420" s="7" t="n">
        <v>0</v>
      </c>
      <c r="E420" s="7" t="n">
        <v>65</v>
      </c>
      <c r="F420" s="7" t="n">
        <v>65</v>
      </c>
      <c r="G420" s="8" t="n">
        <f aca="false">IF(AND(ISNUMBER(E420),ISNUMBER(F420)),F420-E420,"")</f>
        <v>0</v>
      </c>
      <c r="H420" s="9" t="n">
        <f aca="false">IF(AND(ISNUMBER(E420),ISNUMBER(F420),E420&lt;&gt;0),(F420-E420)/E420,"")</f>
        <v>0</v>
      </c>
    </row>
    <row r="421" customFormat="false" ht="15" hidden="false" customHeight="true" outlineLevel="0" collapsed="false">
      <c r="A421" s="13" t="s">
        <v>443</v>
      </c>
      <c r="B421" s="14" t="n">
        <f aca="false">SUM(B417:B420)</f>
        <v>929</v>
      </c>
      <c r="C421" s="14" t="n">
        <f aca="false">SUM(C417:C420)</f>
        <v>818</v>
      </c>
      <c r="D421" s="14" t="n">
        <f aca="false">SUM(D417:D420)</f>
        <v>495</v>
      </c>
      <c r="E421" s="14" t="n">
        <f aca="false">SUM(E417:E420)</f>
        <v>1415</v>
      </c>
      <c r="F421" s="14" t="n">
        <f aca="false">SUM(F417:F420)</f>
        <v>1915</v>
      </c>
      <c r="G421" s="14" t="n">
        <f aca="false">IF(AND(ISNUMBER(E421),ISNUMBER(F421)),F421-E421,"")</f>
        <v>500</v>
      </c>
      <c r="H421" s="15" t="n">
        <f aca="false">IF(AND(ISNUMBER(E421),ISNUMBER(F421),E421&lt;&gt;0),(F421-E421)/E421,"")</f>
        <v>0.353356890459364</v>
      </c>
    </row>
    <row r="422" customFormat="false" ht="15" hidden="false" customHeight="true" outlineLevel="0" collapsed="false">
      <c r="A422" s="12" t="s">
        <v>444</v>
      </c>
    </row>
    <row r="423" customFormat="false" ht="15" hidden="false" customHeight="true" outlineLevel="0" collapsed="false">
      <c r="A423" s="6" t="s">
        <v>445</v>
      </c>
      <c r="B423" s="7" t="n">
        <v>0</v>
      </c>
      <c r="C423" s="7" t="n">
        <v>0</v>
      </c>
      <c r="D423" s="7" t="n">
        <v>0</v>
      </c>
      <c r="E423" s="7" t="n">
        <v>200</v>
      </c>
      <c r="F423" s="7" t="n">
        <v>200</v>
      </c>
      <c r="G423" s="8" t="n">
        <f aca="false">IF(AND(ISNUMBER(E423),ISNUMBER(F423)),F423-E423,"")</f>
        <v>0</v>
      </c>
      <c r="H423" s="9" t="n">
        <f aca="false">IF(AND(ISNUMBER(E423),ISNUMBER(F423),E423&lt;&gt;0),(F423-E423)/E423,"")</f>
        <v>0</v>
      </c>
    </row>
    <row r="424" customFormat="false" ht="15" hidden="false" customHeight="true" outlineLevel="0" collapsed="false">
      <c r="A424" s="13" t="s">
        <v>446</v>
      </c>
      <c r="B424" s="14" t="n">
        <f aca="false">SUM(B423:B423)</f>
        <v>0</v>
      </c>
      <c r="C424" s="14" t="n">
        <f aca="false">SUM(C423:C423)</f>
        <v>0</v>
      </c>
      <c r="D424" s="14" t="n">
        <f aca="false">SUM(D423:D423)</f>
        <v>0</v>
      </c>
      <c r="E424" s="14" t="n">
        <f aca="false">SUM(E423:E423)</f>
        <v>200</v>
      </c>
      <c r="F424" s="14" t="n">
        <f aca="false">SUM(F423:F423)</f>
        <v>200</v>
      </c>
      <c r="G424" s="14" t="n">
        <f aca="false">IF(AND(ISNUMBER(E424),ISNUMBER(F424)),F424-E424,"")</f>
        <v>0</v>
      </c>
      <c r="H424" s="15" t="n">
        <f aca="false">IF(AND(ISNUMBER(E424),ISNUMBER(F424),E424&lt;&gt;0),(F424-E424)/E424,"")</f>
        <v>0</v>
      </c>
    </row>
    <row r="425" customFormat="false" ht="15" hidden="false" customHeight="true" outlineLevel="0" collapsed="false">
      <c r="A425" s="13" t="s">
        <v>447</v>
      </c>
      <c r="B425" s="20" t="n">
        <v>33990</v>
      </c>
      <c r="C425" s="20" t="n">
        <v>44108</v>
      </c>
      <c r="D425" s="20" t="n">
        <v>24164</v>
      </c>
      <c r="E425" s="20" t="n">
        <v>47150</v>
      </c>
      <c r="F425" s="20" t="n">
        <v>43392</v>
      </c>
      <c r="G425" s="14" t="n">
        <f aca="false">IF(AND(ISNUMBER(E425),ISNUMBER(F425)),F425-E425,"")</f>
        <v>-3758</v>
      </c>
      <c r="H425" s="15" t="n">
        <f aca="false">IF(AND(ISNUMBER(E425),ISNUMBER(F425),E425&lt;&gt;0),(F425-E425)/E425,"")</f>
        <v>-0.0797030752916225</v>
      </c>
    </row>
    <row r="426" customFormat="false" ht="15" hidden="false" customHeight="true" outlineLevel="0" collapsed="false">
      <c r="A426" s="6"/>
      <c r="D426" s="7" t="n">
        <v>2026</v>
      </c>
      <c r="E426" s="7" t="n">
        <v>2027</v>
      </c>
      <c r="G426" s="8" t="str">
        <f aca="false">IF(AND(ISNUMBER(E426),ISNUMBER(F426)),F426-E426,"")</f>
        <v/>
      </c>
      <c r="H426" s="9" t="str">
        <f aca="false">IF(AND(ISNUMBER(E426),ISNUMBER(F426),E426&lt;&gt;0),(F426-E426)/E426,"")</f>
        <v/>
      </c>
    </row>
    <row r="427" customFormat="false" ht="15" hidden="false" customHeight="true" outlineLevel="0" collapsed="false">
      <c r="A427" s="13" t="s">
        <v>448</v>
      </c>
      <c r="B427" s="20" t="n">
        <v>2603882</v>
      </c>
      <c r="C427" s="20" t="n">
        <v>2927671</v>
      </c>
      <c r="D427" s="20" t="n">
        <v>1637024</v>
      </c>
      <c r="E427" s="20" t="n">
        <v>3169683</v>
      </c>
      <c r="F427" s="20" t="n">
        <v>3346954</v>
      </c>
      <c r="G427" s="14" t="n">
        <f aca="false">IF(AND(ISNUMBER(E427),ISNUMBER(F427)),F427-E427,"")</f>
        <v>177271</v>
      </c>
      <c r="H427" s="15" t="n">
        <f aca="false">IF(AND(ISNUMBER(E427),ISNUMBER(F427),E427&lt;&gt;0),(F427-E427)/E427,"")</f>
        <v>0.0559270438084818</v>
      </c>
      <c r="I427" s="22" t="s">
        <v>449</v>
      </c>
    </row>
    <row r="428" customFormat="false" ht="15" hidden="false" customHeight="true" outlineLevel="0" collapsed="false">
      <c r="A428" s="10" t="s">
        <v>450</v>
      </c>
      <c r="B428" s="11"/>
      <c r="C428" s="11"/>
      <c r="D428" s="11"/>
      <c r="E428" s="11"/>
      <c r="F428" s="11"/>
      <c r="G428" s="11"/>
      <c r="H428" s="11"/>
    </row>
    <row r="429" customFormat="false" ht="15" hidden="false" customHeight="true" outlineLevel="0" collapsed="false">
      <c r="A429" s="6" t="s">
        <v>451</v>
      </c>
      <c r="B429" s="7" t="n">
        <v>16500</v>
      </c>
      <c r="C429" s="7" t="n">
        <v>16500</v>
      </c>
      <c r="D429" s="7" t="n">
        <v>13750</v>
      </c>
      <c r="E429" s="7" t="n">
        <v>13750</v>
      </c>
      <c r="F429" s="7" t="n">
        <v>13750</v>
      </c>
      <c r="G429" s="8" t="n">
        <f aca="false">IF(AND(ISNUMBER(E429),ISNUMBER(F429)),F429-E429,"")</f>
        <v>0</v>
      </c>
      <c r="H429" s="9" t="n">
        <f aca="false">IF(AND(ISNUMBER(E429),ISNUMBER(F429),E429&lt;&gt;0),(F429-E429)/E429,"")</f>
        <v>0</v>
      </c>
    </row>
    <row r="430" customFormat="false" ht="15" hidden="false" customHeight="true" outlineLevel="0" collapsed="false">
      <c r="A430" s="6" t="s">
        <v>452</v>
      </c>
      <c r="B430" s="7" t="n">
        <v>33937</v>
      </c>
      <c r="C430" s="7" t="n">
        <v>13509</v>
      </c>
      <c r="D430" s="7" t="n">
        <v>2000</v>
      </c>
      <c r="E430" s="7" t="n">
        <v>50000</v>
      </c>
      <c r="F430" s="7" t="n">
        <v>50000</v>
      </c>
      <c r="G430" s="8" t="n">
        <f aca="false">IF(AND(ISNUMBER(E430),ISNUMBER(F430)),F430-E430,"")</f>
        <v>0</v>
      </c>
      <c r="H430" s="9" t="n">
        <f aca="false">IF(AND(ISNUMBER(E430),ISNUMBER(F430),E430&lt;&gt;0),(F430-E430)/E430,"")</f>
        <v>0</v>
      </c>
    </row>
    <row r="431" customFormat="false" ht="15" hidden="false" customHeight="true" outlineLevel="0" collapsed="false">
      <c r="A431" s="6" t="s">
        <v>453</v>
      </c>
      <c r="B431" s="7" t="n">
        <v>0</v>
      </c>
      <c r="C431" s="7" t="n">
        <v>50000</v>
      </c>
      <c r="D431" s="7" t="n">
        <v>50000</v>
      </c>
      <c r="E431" s="7" t="n">
        <v>50000</v>
      </c>
      <c r="F431" s="7" t="n">
        <v>0</v>
      </c>
      <c r="G431" s="8" t="n">
        <f aca="false">IF(AND(ISNUMBER(E431),ISNUMBER(F431)),F431-E431,"")</f>
        <v>-50000</v>
      </c>
      <c r="H431" s="9" t="n">
        <f aca="false">IF(AND(ISNUMBER(E431),ISNUMBER(F431),E431&lt;&gt;0),(F431-E431)/E431,"")</f>
        <v>-1</v>
      </c>
    </row>
    <row r="432" customFormat="false" ht="15" hidden="false" customHeight="true" outlineLevel="0" collapsed="false">
      <c r="A432" s="6" t="s">
        <v>454</v>
      </c>
      <c r="B432" s="7" t="n">
        <v>125000</v>
      </c>
      <c r="C432" s="7" t="n">
        <v>137000</v>
      </c>
      <c r="D432" s="7" t="n">
        <v>137000</v>
      </c>
      <c r="E432" s="7" t="n">
        <v>137000</v>
      </c>
      <c r="F432" s="7" t="n">
        <v>125000</v>
      </c>
      <c r="G432" s="8" t="n">
        <f aca="false">IF(AND(ISNUMBER(E432),ISNUMBER(F432)),F432-E432,"")</f>
        <v>-12000</v>
      </c>
      <c r="H432" s="9" t="n">
        <f aca="false">IF(AND(ISNUMBER(E432),ISNUMBER(F432),E432&lt;&gt;0),(F432-E432)/E432,"")</f>
        <v>-0.0875912408759124</v>
      </c>
    </row>
    <row r="433" customFormat="false" ht="15" hidden="false" customHeight="true" outlineLevel="0" collapsed="false">
      <c r="A433" s="6" t="s">
        <v>455</v>
      </c>
      <c r="B433" s="7" t="n">
        <v>125000</v>
      </c>
      <c r="C433" s="7" t="n">
        <v>125000</v>
      </c>
      <c r="D433" s="7" t="n">
        <v>125000</v>
      </c>
      <c r="E433" s="7" t="n">
        <v>125000</v>
      </c>
      <c r="F433" s="7" t="n">
        <v>125000</v>
      </c>
      <c r="G433" s="8" t="n">
        <f aca="false">IF(AND(ISNUMBER(E433),ISNUMBER(F433)),F433-E433,"")</f>
        <v>0</v>
      </c>
      <c r="H433" s="9" t="n">
        <f aca="false">IF(AND(ISNUMBER(E433),ISNUMBER(F433),E433&lt;&gt;0),(F433-E433)/E433,"")</f>
        <v>0</v>
      </c>
    </row>
    <row r="434" customFormat="false" ht="15" hidden="false" customHeight="true" outlineLevel="0" collapsed="false">
      <c r="A434" s="6" t="s">
        <v>456</v>
      </c>
      <c r="B434" s="7" t="n">
        <v>410000</v>
      </c>
      <c r="C434" s="7" t="n">
        <v>410000</v>
      </c>
      <c r="D434" s="7" t="n">
        <v>385000</v>
      </c>
      <c r="E434" s="7" t="n">
        <v>385000</v>
      </c>
      <c r="F434" s="7" t="n">
        <v>385000</v>
      </c>
      <c r="G434" s="8" t="n">
        <f aca="false">IF(AND(ISNUMBER(E434),ISNUMBER(F434)),F434-E434,"")</f>
        <v>0</v>
      </c>
      <c r="H434" s="9" t="n">
        <f aca="false">IF(AND(ISNUMBER(E434),ISNUMBER(F434),E434&lt;&gt;0),(F434-E434)/E434,"")</f>
        <v>0</v>
      </c>
    </row>
    <row r="435" customFormat="false" ht="15" hidden="false" customHeight="true" outlineLevel="0" collapsed="false">
      <c r="A435" s="6" t="s">
        <v>457</v>
      </c>
      <c r="B435" s="7" t="n">
        <v>50000</v>
      </c>
      <c r="C435" s="7" t="n">
        <v>50000</v>
      </c>
      <c r="D435" s="7" t="n">
        <v>50000</v>
      </c>
      <c r="E435" s="7" t="n">
        <v>50000</v>
      </c>
      <c r="F435" s="7" t="n">
        <v>50000</v>
      </c>
      <c r="G435" s="8" t="n">
        <f aca="false">IF(AND(ISNUMBER(E435),ISNUMBER(F435)),F435-E435,"")</f>
        <v>0</v>
      </c>
      <c r="H435" s="9" t="n">
        <f aca="false">IF(AND(ISNUMBER(E435),ISNUMBER(F435),E435&lt;&gt;0),(F435-E435)/E435,"")</f>
        <v>0</v>
      </c>
    </row>
    <row r="436" customFormat="false" ht="15" hidden="false" customHeight="true" outlineLevel="0" collapsed="false">
      <c r="A436" s="6" t="s">
        <v>458</v>
      </c>
      <c r="B436" s="7" t="n">
        <v>100000</v>
      </c>
      <c r="C436" s="7" t="n">
        <v>175000</v>
      </c>
      <c r="D436" s="7" t="n">
        <v>175000</v>
      </c>
      <c r="E436" s="7" t="n">
        <v>175000</v>
      </c>
      <c r="F436" s="7" t="n">
        <v>175000</v>
      </c>
      <c r="G436" s="8" t="n">
        <f aca="false">IF(AND(ISNUMBER(E436),ISNUMBER(F436)),F436-E436,"")</f>
        <v>0</v>
      </c>
      <c r="H436" s="9" t="n">
        <f aca="false">IF(AND(ISNUMBER(E436),ISNUMBER(F436),E436&lt;&gt;0),(F436-E436)/E436,"")</f>
        <v>0</v>
      </c>
    </row>
    <row r="437" customFormat="false" ht="15" hidden="false" customHeight="true" outlineLevel="0" collapsed="false">
      <c r="A437" s="6" t="s">
        <v>459</v>
      </c>
      <c r="B437" s="7" t="n">
        <v>108000</v>
      </c>
      <c r="C437" s="7" t="n">
        <v>100000</v>
      </c>
      <c r="D437" s="7" t="n">
        <v>33000</v>
      </c>
      <c r="E437" s="7" t="n">
        <v>33000</v>
      </c>
      <c r="F437" s="7" t="n">
        <v>50000</v>
      </c>
      <c r="G437" s="8" t="n">
        <f aca="false">IF(AND(ISNUMBER(E437),ISNUMBER(F437)),F437-E437,"")</f>
        <v>17000</v>
      </c>
      <c r="H437" s="9" t="n">
        <f aca="false">IF(AND(ISNUMBER(E437),ISNUMBER(F437),E437&lt;&gt;0),(F437-E437)/E437,"")</f>
        <v>0.515151515151515</v>
      </c>
    </row>
    <row r="438" customFormat="false" ht="15" hidden="false" customHeight="true" outlineLevel="0" collapsed="false">
      <c r="A438" s="6" t="s">
        <v>460</v>
      </c>
      <c r="C438" s="7" t="n">
        <v>100000</v>
      </c>
      <c r="G438" s="8" t="str">
        <f aca="false">IF(AND(ISNUMBER(E438),ISNUMBER(F438)),F438-E438,"")</f>
        <v/>
      </c>
      <c r="H438" s="9" t="str">
        <f aca="false">IF(AND(ISNUMBER(E438),ISNUMBER(F438),E438&lt;&gt;0),(F438-E438)/E438,"")</f>
        <v/>
      </c>
    </row>
    <row r="439" customFormat="false" ht="15" hidden="false" customHeight="true" outlineLevel="0" collapsed="false">
      <c r="A439" s="6" t="s">
        <v>461</v>
      </c>
      <c r="B439" s="7" t="n">
        <v>0</v>
      </c>
      <c r="C439" s="7" t="n">
        <v>50000</v>
      </c>
      <c r="D439" s="7" t="n">
        <v>10000</v>
      </c>
      <c r="E439" s="7" t="n">
        <v>10000</v>
      </c>
      <c r="F439" s="7" t="n">
        <v>25000</v>
      </c>
      <c r="G439" s="8" t="n">
        <f aca="false">IF(AND(ISNUMBER(E439),ISNUMBER(F439)),F439-E439,"")</f>
        <v>15000</v>
      </c>
      <c r="H439" s="9" t="n">
        <f aca="false">IF(AND(ISNUMBER(E439),ISNUMBER(F439),E439&lt;&gt;0),(F439-E439)/E439,"")</f>
        <v>1.5</v>
      </c>
    </row>
    <row r="440" customFormat="false" ht="15" hidden="false" customHeight="true" outlineLevel="0" collapsed="false">
      <c r="A440" s="13" t="s">
        <v>462</v>
      </c>
      <c r="B440" s="20" t="n">
        <v>968437</v>
      </c>
      <c r="C440" s="20" t="n">
        <v>1227009</v>
      </c>
      <c r="D440" s="20" t="n">
        <v>980750</v>
      </c>
      <c r="E440" s="20" t="n">
        <v>1028750</v>
      </c>
      <c r="F440" s="20" t="n">
        <v>998750</v>
      </c>
      <c r="G440" s="14" t="n">
        <f aca="false">IF(AND(ISNUMBER(E440),ISNUMBER(F440)),F440-E440,"")</f>
        <v>-30000</v>
      </c>
      <c r="H440" s="15" t="n">
        <f aca="false">IF(AND(ISNUMBER(E440),ISNUMBER(F440),E440&lt;&gt;0),(F440-E440)/E440,"")</f>
        <v>-0.0291616038882139</v>
      </c>
    </row>
    <row r="441" customFormat="false" ht="15" hidden="false" customHeight="true" outlineLevel="0" collapsed="false">
      <c r="A441" s="23" t="s">
        <v>463</v>
      </c>
      <c r="B441" s="8" t="n">
        <f aca="false">B427</f>
        <v>2603882</v>
      </c>
      <c r="C441" s="8" t="n">
        <f aca="false">C427</f>
        <v>2927671</v>
      </c>
      <c r="D441" s="8" t="n">
        <f aca="false">D427</f>
        <v>1637024</v>
      </c>
      <c r="E441" s="8" t="n">
        <f aca="false">E427</f>
        <v>3169683</v>
      </c>
      <c r="F441" s="8" t="n">
        <f aca="false">F427</f>
        <v>3346954</v>
      </c>
      <c r="G441" s="8" t="n">
        <f aca="false">IF(AND(ISNUMBER(E441),ISNUMBER(F441)),F441-E441,"")</f>
        <v>177271</v>
      </c>
      <c r="H441" s="9" t="n">
        <f aca="false">IF(AND(ISNUMBER(E441),ISNUMBER(F441),E441&lt;&gt;0),(F441-E441)/E441,"")</f>
        <v>0.0559270438084818</v>
      </c>
    </row>
    <row r="442" customFormat="false" ht="15" hidden="false" customHeight="true" outlineLevel="0" collapsed="false">
      <c r="A442" s="23" t="s">
        <v>464</v>
      </c>
      <c r="B442" s="8" t="n">
        <f aca="false">B44</f>
        <v>4234796</v>
      </c>
      <c r="C442" s="8" t="n">
        <f aca="false">C44</f>
        <v>4046948</v>
      </c>
      <c r="D442" s="8" t="n">
        <f aca="false">D44</f>
        <v>1283205</v>
      </c>
      <c r="E442" s="8" t="n">
        <f aca="false">E44</f>
        <v>4565462</v>
      </c>
      <c r="F442" s="8" t="n">
        <f aca="false">F44</f>
        <v>4839390</v>
      </c>
      <c r="G442" s="8" t="n">
        <f aca="false">IF(AND(ISNUMBER(E442),ISNUMBER(F442)),F442-E442,"")</f>
        <v>273928</v>
      </c>
      <c r="H442" s="9" t="n">
        <f aca="false">IF(AND(ISNUMBER(E442),ISNUMBER(F442),E442&lt;&gt;0),(F442-E442)/E442,"")</f>
        <v>0.0600000613300472</v>
      </c>
    </row>
    <row r="443" customFormat="false" ht="15" hidden="false" customHeight="true" outlineLevel="0" collapsed="false">
      <c r="A443" s="23" t="s">
        <v>465</v>
      </c>
      <c r="B443" s="8" t="n">
        <f aca="false">B43</f>
        <v>4493413</v>
      </c>
      <c r="C443" s="8" t="n">
        <f aca="false">C43</f>
        <v>4150106</v>
      </c>
      <c r="D443" s="8" t="n">
        <f aca="false">D43</f>
        <v>2761448</v>
      </c>
      <c r="E443" s="8" t="n">
        <f aca="false">E43</f>
        <v>4135532</v>
      </c>
      <c r="F443" s="8" t="n">
        <f aca="false">F43</f>
        <v>4121131</v>
      </c>
      <c r="G443" s="8" t="n">
        <f aca="false">IF(AND(ISNUMBER(E443),ISNUMBER(F443)),F443-E443,"")</f>
        <v>-14401</v>
      </c>
      <c r="H443" s="9" t="n">
        <f aca="false">IF(AND(ISNUMBER(E443),ISNUMBER(F443),E443&lt;&gt;0),(F443-E443)/E443,"")</f>
        <v>-0.00348226056526706</v>
      </c>
    </row>
    <row r="444" customFormat="false" ht="15" hidden="false" customHeight="true" outlineLevel="0" collapsed="false">
      <c r="A444" s="23" t="s">
        <v>466</v>
      </c>
      <c r="B444" s="8" t="n">
        <f aca="false">B440</f>
        <v>968437</v>
      </c>
      <c r="C444" s="8" t="n">
        <f aca="false">C440</f>
        <v>1227009</v>
      </c>
      <c r="D444" s="8" t="n">
        <f aca="false">D440</f>
        <v>980750</v>
      </c>
      <c r="E444" s="8" t="n">
        <f aca="false">E440</f>
        <v>1028750</v>
      </c>
      <c r="F444" s="8" t="n">
        <f aca="false">F440</f>
        <v>998750</v>
      </c>
      <c r="G444" s="8" t="n">
        <f aca="false">IF(AND(ISNUMBER(E444),ISNUMBER(F444)),F444-E444,"")</f>
        <v>-30000</v>
      </c>
      <c r="H444" s="9" t="n">
        <f aca="false">IF(AND(ISNUMBER(E444),ISNUMBER(F444),E444&lt;&gt;0),(F444-E444)/E444,"")</f>
        <v>-0.0291616038882139</v>
      </c>
    </row>
    <row r="445" customFormat="false" ht="15" hidden="false" customHeight="true" outlineLevel="0" collapsed="false">
      <c r="A445" s="17" t="s">
        <v>467</v>
      </c>
      <c r="B445" s="18" t="n">
        <f aca="false">B441+B442+B443+B444</f>
        <v>12300528</v>
      </c>
      <c r="C445" s="18" t="n">
        <f aca="false">C441+C442+C443+C444</f>
        <v>12351734</v>
      </c>
      <c r="D445" s="18" t="n">
        <f aca="false">D441+D442+D443+D444</f>
        <v>6662427</v>
      </c>
      <c r="E445" s="18" t="n">
        <f aca="false">E441+E442+E443+E444</f>
        <v>12899427</v>
      </c>
      <c r="F445" s="18" t="n">
        <f aca="false">F441+F442+F443+F444</f>
        <v>13306225</v>
      </c>
      <c r="G445" s="18" t="n">
        <f aca="false">IF(AND(ISNUMBER(E445),ISNUMBER(F445)),F445-E445,"")</f>
        <v>406798</v>
      </c>
      <c r="H445" s="19" t="n">
        <f aca="false">IF(AND(ISNUMBER(E445),ISNUMBER(F445),E445&lt;&gt;0),(F445-E445)/E445,"")</f>
        <v>0.0315361294730378</v>
      </c>
    </row>
    <row r="446" customFormat="false" ht="15" hidden="false" customHeight="true" outlineLevel="0" collapsed="false">
      <c r="A446" s="23" t="s">
        <v>468</v>
      </c>
      <c r="B446" s="8" t="n">
        <f aca="false">B15</f>
        <v>10215091</v>
      </c>
      <c r="C446" s="8" t="n">
        <f aca="false">C15</f>
        <v>10258283</v>
      </c>
      <c r="D446" s="8" t="n">
        <f aca="false">D15</f>
        <v>5867458</v>
      </c>
      <c r="E446" s="8" t="n">
        <f aca="false">E15</f>
        <v>10344445</v>
      </c>
      <c r="F446" s="8" t="n">
        <f aca="false">F15</f>
        <v>10443562</v>
      </c>
      <c r="G446" s="8" t="n">
        <f aca="false">IF(AND(ISNUMBER(E446),ISNUMBER(F446)),F446-E446,"")</f>
        <v>99117</v>
      </c>
      <c r="H446" s="9" t="n">
        <f aca="false">IF(AND(ISNUMBER(E446),ISNUMBER(F446),E446&lt;&gt;0),(F446-E446)/E446,"")</f>
        <v>0.00958166436188698</v>
      </c>
    </row>
    <row r="447" customFormat="false" ht="15" hidden="false" customHeight="true" outlineLevel="0" collapsed="false">
      <c r="A447" s="23" t="s">
        <v>469</v>
      </c>
      <c r="B447" s="8" t="n">
        <f aca="false">B40-B15-B26</f>
        <v>452528</v>
      </c>
      <c r="C447" s="8" t="n">
        <f aca="false">C40-C15-C26</f>
        <v>500359</v>
      </c>
      <c r="D447" s="8" t="n">
        <f aca="false">D40-D15-D26</f>
        <v>259550</v>
      </c>
      <c r="E447" s="8" t="n">
        <f aca="false">E40-E15-E26</f>
        <v>405198</v>
      </c>
      <c r="F447" s="8" t="n">
        <f aca="false">F40-F15-F26</f>
        <v>466803</v>
      </c>
      <c r="G447" s="8" t="n">
        <f aca="false">IF(AND(ISNUMBER(E447),ISNUMBER(F447)),F447-E447,"")</f>
        <v>61605</v>
      </c>
      <c r="H447" s="9" t="n">
        <f aca="false">IF(AND(ISNUMBER(E447),ISNUMBER(F447),E447&lt;&gt;0),(F447-E447)/E447,"")</f>
        <v>0.15203678201768</v>
      </c>
    </row>
    <row r="448" customFormat="false" ht="15" hidden="false" customHeight="true" outlineLevel="0" collapsed="false">
      <c r="A448" s="23" t="s">
        <v>470</v>
      </c>
      <c r="B448" s="8" t="n">
        <f aca="false">B26</f>
        <v>2004782</v>
      </c>
      <c r="C448" s="8" t="n">
        <f aca="false">C26</f>
        <v>2004782</v>
      </c>
      <c r="D448" s="8" t="n">
        <f aca="false">D26</f>
        <v>501196</v>
      </c>
      <c r="E448" s="8" t="n">
        <f aca="false">E26</f>
        <v>2004782</v>
      </c>
      <c r="F448" s="8" t="n">
        <f aca="false">F26</f>
        <v>2084974</v>
      </c>
      <c r="G448" s="8" t="n">
        <f aca="false">IF(AND(ISNUMBER(E448),ISNUMBER(F448)),F448-E448,"")</f>
        <v>80192</v>
      </c>
      <c r="H448" s="9" t="n">
        <f aca="false">IF(AND(ISNUMBER(E448),ISNUMBER(F448),E448&lt;&gt;0),(F448-E448)/E448,"")</f>
        <v>0.0400003591412932</v>
      </c>
    </row>
    <row r="449" customFormat="false" ht="15" hidden="false" customHeight="true" outlineLevel="0" collapsed="false">
      <c r="A449" s="17" t="s">
        <v>471</v>
      </c>
      <c r="B449" s="18" t="n">
        <f aca="false">B446+B447+B448</f>
        <v>12672401</v>
      </c>
      <c r="C449" s="18" t="n">
        <f aca="false">C446+C447+C448</f>
        <v>12763424</v>
      </c>
      <c r="D449" s="18" t="n">
        <f aca="false">D446+D447+D448</f>
        <v>6628204</v>
      </c>
      <c r="E449" s="18" t="n">
        <f aca="false">E446+E447+E448</f>
        <v>12754425</v>
      </c>
      <c r="F449" s="18" t="n">
        <f aca="false">F446+F447+F448</f>
        <v>12995339</v>
      </c>
      <c r="G449" s="18" t="n">
        <f aca="false">IF(AND(ISNUMBER(E449),ISNUMBER(F449)),F449-E449,"")</f>
        <v>240914</v>
      </c>
      <c r="H449" s="19" t="n">
        <f aca="false">IF(AND(ISNUMBER(E449),ISNUMBER(F449),E449&lt;&gt;0),(F449-E449)/E449,"")</f>
        <v>0.018888660210084</v>
      </c>
    </row>
    <row r="450" customFormat="false" ht="15" hidden="false" customHeight="true" outlineLevel="0" collapsed="false">
      <c r="A450" s="17" t="s">
        <v>472</v>
      </c>
      <c r="B450" s="18" t="n">
        <f aca="false">B449-B445</f>
        <v>371873</v>
      </c>
      <c r="C450" s="18" t="n">
        <f aca="false">C449-C445</f>
        <v>411690</v>
      </c>
      <c r="D450" s="18" t="n">
        <f aca="false">D449-D445</f>
        <v>-34223</v>
      </c>
      <c r="E450" s="18" t="n">
        <f aca="false">E449-E445</f>
        <v>-145002</v>
      </c>
      <c r="F450" s="18" t="n">
        <f aca="false">F449-F445</f>
        <v>-310886</v>
      </c>
      <c r="G450" s="18" t="n">
        <f aca="false">IF(AND(ISNUMBER(E450),ISNUMBER(F450)),F450-E450,"")</f>
        <v>-165884</v>
      </c>
      <c r="H450" s="19" t="n">
        <f aca="false">IF(AND(ISNUMBER(E450),ISNUMBER(F450),E450&lt;&gt;0),(F450-E450)/E450,"")</f>
        <v>1.1440118067337</v>
      </c>
    </row>
    <row r="451" customFormat="false" ht="15" hidden="false" customHeight="true" outlineLevel="0" collapsed="false">
      <c r="A451" s="23" t="s">
        <v>473</v>
      </c>
      <c r="F451" s="7" t="n">
        <v>258876</v>
      </c>
    </row>
    <row r="452" customFormat="false" ht="15" hidden="false" customHeight="true" outlineLevel="0" collapsed="false">
      <c r="A452" s="23" t="s">
        <v>474</v>
      </c>
      <c r="F452" s="8" t="n">
        <f aca="false">F443-F451</f>
        <v>3862255</v>
      </c>
    </row>
    <row r="453" customFormat="false" ht="15" hidden="false" customHeight="true" outlineLevel="0" collapsed="false">
      <c r="A453" s="6" t="s">
        <v>475</v>
      </c>
      <c r="G453" s="8" t="str">
        <f aca="false">IF(AND(ISNUMBER(E453),ISNUMBER(F453)),F453-E453,"")</f>
        <v/>
      </c>
      <c r="H453" s="9" t="str">
        <f aca="false">IF(AND(ISNUMBER(E453),ISNUMBER(F453),E453&lt;&gt;0),(F453-E453)/E453,"")</f>
        <v/>
      </c>
    </row>
    <row r="454" customFormat="false" ht="15" hidden="false" customHeight="true" outlineLevel="0" collapsed="false">
      <c r="A454" s="23" t="s">
        <v>476</v>
      </c>
      <c r="F454" s="8" t="n">
        <f aca="false">F445-F451</f>
        <v>13047349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6" min="2" style="1" width="15"/>
    <col collapsed="false" customWidth="true" hidden="false" outlineLevel="0" max="7" min="7" style="1" width="12"/>
  </cols>
  <sheetData>
    <row r="1" customFormat="false" ht="15.75" hidden="false" customHeight="true" outlineLevel="0" collapsed="false">
      <c r="A1" s="2" t="s">
        <v>477</v>
      </c>
    </row>
    <row r="2" customFormat="false" ht="15" hidden="false" customHeight="true" outlineLevel="0" collapsed="false">
      <c r="A2" s="3" t="s">
        <v>478</v>
      </c>
    </row>
    <row r="4" customFormat="false" ht="34.5" hidden="false" customHeight="true" outlineLevel="0" collapsed="false">
      <c r="A4" s="24"/>
      <c r="B4" s="25" t="s">
        <v>479</v>
      </c>
      <c r="C4" s="25" t="s">
        <v>480</v>
      </c>
      <c r="D4" s="25" t="s">
        <v>481</v>
      </c>
    </row>
    <row r="5" customFormat="false" ht="15" hidden="false" customHeight="true" outlineLevel="0" collapsed="false">
      <c r="A5" s="26" t="s">
        <v>482</v>
      </c>
      <c r="B5" s="27" t="n">
        <v>12841511</v>
      </c>
      <c r="C5" s="27" t="n">
        <v>12899425</v>
      </c>
      <c r="D5" s="28" t="n">
        <f aca="false">Budget!F445</f>
        <v>13306225</v>
      </c>
    </row>
    <row r="6" customFormat="false" ht="15" hidden="false" customHeight="true" outlineLevel="0" collapsed="false">
      <c r="A6" s="29" t="s">
        <v>483</v>
      </c>
      <c r="B6" s="27" t="n">
        <v>2665932</v>
      </c>
      <c r="C6" s="27" t="n">
        <v>2750980</v>
      </c>
      <c r="D6" s="28" t="n">
        <f aca="false">Budget!F449-Budget!F8</f>
        <v>2892777</v>
      </c>
      <c r="E6" s="3" t="s">
        <v>484</v>
      </c>
    </row>
    <row r="7" customFormat="false" ht="15" hidden="false" customHeight="true" outlineLevel="0" collapsed="false">
      <c r="A7" s="29" t="s">
        <v>485</v>
      </c>
      <c r="B7" s="27" t="n">
        <v>150000</v>
      </c>
      <c r="C7" s="27" t="n">
        <v>190000</v>
      </c>
      <c r="D7" s="27" t="n">
        <v>100000</v>
      </c>
    </row>
    <row r="8" customFormat="false" ht="15" hidden="false" customHeight="true" outlineLevel="0" collapsed="false">
      <c r="A8" s="29" t="s">
        <v>486</v>
      </c>
      <c r="B8" s="27" t="n">
        <v>30000</v>
      </c>
      <c r="C8" s="27" t="n">
        <v>45000</v>
      </c>
      <c r="D8" s="27" t="n">
        <v>45000</v>
      </c>
      <c r="E8" s="3" t="s">
        <v>487</v>
      </c>
    </row>
    <row r="9" customFormat="false" ht="15" hidden="false" customHeight="true" outlineLevel="0" collapsed="false">
      <c r="A9" s="29" t="s">
        <v>488</v>
      </c>
      <c r="B9" s="27" t="n">
        <v>0</v>
      </c>
      <c r="C9" s="27" t="n">
        <v>0</v>
      </c>
      <c r="D9" s="27" t="n">
        <v>0</v>
      </c>
    </row>
    <row r="10" customFormat="false" ht="15" hidden="false" customHeight="true" outlineLevel="0" collapsed="false">
      <c r="A10" s="29" t="s">
        <v>489</v>
      </c>
      <c r="B10" s="27" t="n">
        <v>0</v>
      </c>
      <c r="C10" s="27" t="n">
        <v>0</v>
      </c>
      <c r="D10" s="28" t="n">
        <f aca="false">Budget!F451</f>
        <v>258876</v>
      </c>
    </row>
    <row r="11" customFormat="false" ht="15" hidden="false" customHeight="true" outlineLevel="0" collapsed="false">
      <c r="A11" s="26" t="s">
        <v>490</v>
      </c>
      <c r="B11" s="30" t="n">
        <f aca="false">B5-B6-B7+B8-B9-B10</f>
        <v>10055579</v>
      </c>
      <c r="C11" s="30" t="n">
        <f aca="false">C5-C6-C7+C8-C9-C10</f>
        <v>10003445</v>
      </c>
      <c r="D11" s="30" t="n">
        <f aca="false">D5-D6-D7+D8-D9-D10</f>
        <v>10099572</v>
      </c>
    </row>
    <row r="12" customFormat="false" ht="15" hidden="false" customHeight="true" outlineLevel="0" collapsed="false">
      <c r="A12" s="29" t="s">
        <v>491</v>
      </c>
      <c r="B12" s="27" t="n">
        <v>319458100</v>
      </c>
      <c r="C12" s="27" t="n">
        <v>316639600</v>
      </c>
      <c r="D12" s="27" t="n">
        <v>319777200</v>
      </c>
      <c r="E12" s="3" t="s">
        <v>492</v>
      </c>
    </row>
    <row r="13" customFormat="false" ht="15" hidden="false" customHeight="true" outlineLevel="0" collapsed="false">
      <c r="A13" s="29" t="s">
        <v>493</v>
      </c>
      <c r="B13" s="30" t="n">
        <f aca="false">B12/1000</f>
        <v>319458.1</v>
      </c>
      <c r="C13" s="30" t="n">
        <f aca="false">C12/1000</f>
        <v>316639.6</v>
      </c>
      <c r="D13" s="30" t="n">
        <f aca="false">D12/1000</f>
        <v>319777.2</v>
      </c>
      <c r="E13" s="3" t="s">
        <v>494</v>
      </c>
    </row>
    <row r="14" customFormat="false" ht="15" hidden="false" customHeight="true" outlineLevel="0" collapsed="false">
      <c r="A14" s="26" t="s">
        <v>495</v>
      </c>
      <c r="B14" s="31" t="n">
        <v>31.46</v>
      </c>
      <c r="C14" s="31" t="n">
        <v>31.59</v>
      </c>
      <c r="D14" s="32" t="n">
        <f aca="false">D11/D13</f>
        <v>31.5831522697678</v>
      </c>
      <c r="E14" s="3" t="s">
        <v>496</v>
      </c>
    </row>
    <row r="15" customFormat="false" ht="15" hidden="false" customHeight="true" outlineLevel="0" collapsed="false">
      <c r="A15" s="29" t="s">
        <v>497</v>
      </c>
      <c r="B15" s="33"/>
      <c r="C15" s="34" t="n">
        <f aca="false">C14/B14-1</f>
        <v>0.00413223140495855</v>
      </c>
      <c r="D15" s="34" t="n">
        <f aca="false">D14/C14-1</f>
        <v>-0.000216768921562971</v>
      </c>
    </row>
    <row r="18" customFormat="false" ht="15" hidden="false" customHeight="true" outlineLevel="0" collapsed="false">
      <c r="A18" s="35" t="s">
        <v>498</v>
      </c>
    </row>
    <row r="19" customFormat="false" ht="23.25" hidden="false" customHeight="true" outlineLevel="0" collapsed="false">
      <c r="A19" s="25" t="s">
        <v>499</v>
      </c>
      <c r="B19" s="25" t="s">
        <v>500</v>
      </c>
      <c r="C19" s="25" t="s">
        <v>501</v>
      </c>
      <c r="D19" s="25" t="s">
        <v>502</v>
      </c>
      <c r="E19" s="25" t="s">
        <v>503</v>
      </c>
      <c r="F19" s="25" t="s">
        <v>504</v>
      </c>
      <c r="G19" s="25" t="s">
        <v>505</v>
      </c>
    </row>
    <row r="20" customFormat="false" ht="15" hidden="false" customHeight="true" outlineLevel="0" collapsed="false">
      <c r="A20" s="29" t="s">
        <v>506</v>
      </c>
      <c r="B20" s="28" t="n">
        <f aca="false">Budget!B44</f>
        <v>4234796</v>
      </c>
      <c r="C20" s="28" t="n">
        <f aca="false">Budget!C44</f>
        <v>4046948</v>
      </c>
      <c r="D20" s="28" t="n">
        <f aca="false">Budget!E44</f>
        <v>4565462</v>
      </c>
      <c r="E20" s="28" t="n">
        <f aca="false">Budget!F44</f>
        <v>4839390</v>
      </c>
      <c r="F20" s="30" t="n">
        <f aca="false">E20-D20</f>
        <v>273928</v>
      </c>
      <c r="G20" s="34" t="n">
        <f aca="false">IF(D20=0,"",(E20-D20)/D20)</f>
        <v>0.0600000613300472</v>
      </c>
    </row>
    <row r="21" customFormat="false" ht="15" hidden="false" customHeight="true" outlineLevel="0" collapsed="false">
      <c r="A21" s="29" t="s">
        <v>507</v>
      </c>
      <c r="B21" s="28" t="n">
        <f aca="false">Budget!B43</f>
        <v>4493413</v>
      </c>
      <c r="C21" s="28" t="n">
        <f aca="false">Budget!C43</f>
        <v>4150106</v>
      </c>
      <c r="D21" s="28" t="n">
        <f aca="false">Budget!E43</f>
        <v>4135532</v>
      </c>
      <c r="E21" s="28" t="n">
        <f aca="false">Budget!F43</f>
        <v>4121131</v>
      </c>
      <c r="F21" s="30" t="n">
        <f aca="false">E21-D21</f>
        <v>-14401</v>
      </c>
      <c r="G21" s="34" t="n">
        <f aca="false">IF(D21=0,"",(E21-D21)/D21)</f>
        <v>-0.00348226056526706</v>
      </c>
    </row>
    <row r="22" customFormat="false" ht="15" hidden="false" customHeight="true" outlineLevel="0" collapsed="false">
      <c r="A22" s="29" t="s">
        <v>508</v>
      </c>
      <c r="B22" s="28" t="n">
        <f aca="false">Budget!B441+Budget!B444</f>
        <v>3572319</v>
      </c>
      <c r="C22" s="28" t="n">
        <f aca="false">Budget!C441+Budget!C444</f>
        <v>4154680</v>
      </c>
      <c r="D22" s="28" t="n">
        <f aca="false">Budget!E441+Budget!E444</f>
        <v>4198433</v>
      </c>
      <c r="E22" s="28" t="n">
        <f aca="false">Budget!F441+Budget!F444</f>
        <v>4345704</v>
      </c>
      <c r="F22" s="30" t="n">
        <f aca="false">E22-D22</f>
        <v>147271</v>
      </c>
      <c r="G22" s="34" t="n">
        <f aca="false">IF(D22=0,"",(E22-D22)/D22)</f>
        <v>0.0350776110991887</v>
      </c>
    </row>
    <row r="23" customFormat="false" ht="15" hidden="false" customHeight="true" outlineLevel="0" collapsed="false">
      <c r="A23" s="26" t="s">
        <v>509</v>
      </c>
      <c r="B23" s="30" t="n">
        <f aca="false">B20+B21+B22</f>
        <v>12300528</v>
      </c>
      <c r="C23" s="30" t="n">
        <f aca="false">C20+C21+C22</f>
        <v>12351734</v>
      </c>
      <c r="D23" s="30" t="n">
        <f aca="false">D20+D21+D22</f>
        <v>12899427</v>
      </c>
      <c r="E23" s="30" t="n">
        <f aca="false">E20+E21+E22</f>
        <v>13306225</v>
      </c>
      <c r="F23" s="30" t="n">
        <f aca="false">E23-D23</f>
        <v>406798</v>
      </c>
      <c r="G23" s="34" t="n">
        <f aca="false">IF(D23=0,"",(E23-D23)/D23)</f>
        <v>0.0315361294730378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2026-07-01T00:17:28Z</dcterms:created>
  <dc:creator>openpyxl</dc:creator>
  <dc:description/>
  <dc:language>en-US</dc:language>
  <cp:lastModifiedBy/>
  <dcterms:modified xsi:type="dcterms:W3CDTF">2026-07-01T00:18:49Z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